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95"/>
  </bookViews>
  <sheets>
    <sheet name="ДОДАТОК" sheetId="2" r:id="rId1"/>
  </sheets>
  <definedNames>
    <definedName name="_xlnm.Print_Titles" localSheetId="0">ДОДАТОК!$7:$9</definedName>
    <definedName name="_xlnm.Print_Area" localSheetId="0">ДОДАТОК!$A$1:$Q$153</definedName>
  </definedNames>
  <calcPr calcId="125725" refMode="R1C1"/>
</workbook>
</file>

<file path=xl/calcChain.xml><?xml version="1.0" encoding="utf-8"?>
<calcChain xmlns="http://schemas.openxmlformats.org/spreadsheetml/2006/main">
  <c r="O150" i="2"/>
  <c r="L132" l="1"/>
  <c r="L134"/>
  <c r="L133"/>
  <c r="L138"/>
  <c r="L137"/>
  <c r="G149"/>
  <c r="G148"/>
  <c r="G147"/>
  <c r="G146"/>
  <c r="G145"/>
  <c r="G144"/>
  <c r="G143"/>
  <c r="G142"/>
  <c r="G141"/>
  <c r="G140"/>
  <c r="F149"/>
  <c r="F148"/>
  <c r="F147"/>
  <c r="F146"/>
  <c r="F145"/>
  <c r="F144"/>
  <c r="F143"/>
  <c r="F142"/>
  <c r="F141"/>
  <c r="C150"/>
  <c r="N118" l="1"/>
  <c r="O77"/>
  <c r="N77"/>
  <c r="C118"/>
  <c r="M77"/>
  <c r="K99"/>
  <c r="L104"/>
  <c r="L103"/>
  <c r="L102"/>
  <c r="L99"/>
  <c r="L95"/>
  <c r="L92"/>
  <c r="L91"/>
  <c r="L77"/>
  <c r="K104"/>
  <c r="K102"/>
  <c r="K92"/>
  <c r="K78"/>
  <c r="K77"/>
  <c r="I118"/>
  <c r="L89"/>
  <c r="L86"/>
  <c r="K86"/>
  <c r="K81"/>
  <c r="L81"/>
  <c r="H118"/>
  <c r="G120" l="1"/>
  <c r="G110"/>
  <c r="G77"/>
  <c r="F110"/>
  <c r="F104"/>
  <c r="F90"/>
  <c r="F77"/>
  <c r="G115"/>
  <c r="F84"/>
  <c r="F80"/>
  <c r="G104"/>
  <c r="O104"/>
  <c r="N104"/>
  <c r="F115"/>
  <c r="K115"/>
  <c r="L115"/>
  <c r="M115"/>
  <c r="N115"/>
  <c r="O115"/>
  <c r="Q115" s="1"/>
  <c r="M104"/>
  <c r="Q104" s="1"/>
  <c r="O90"/>
  <c r="N90"/>
  <c r="M90"/>
  <c r="L90"/>
  <c r="K90"/>
  <c r="G90"/>
  <c r="P104" l="1"/>
  <c r="P115"/>
  <c r="P90"/>
  <c r="Q90"/>
  <c r="J118" l="1"/>
  <c r="L113"/>
  <c r="K113"/>
  <c r="O110"/>
  <c r="N110"/>
  <c r="M110"/>
  <c r="L110"/>
  <c r="K110"/>
  <c r="E118"/>
  <c r="D118"/>
  <c r="O113"/>
  <c r="N113"/>
  <c r="M113"/>
  <c r="G113"/>
  <c r="F113"/>
  <c r="O61"/>
  <c r="Q61" s="1"/>
  <c r="N61"/>
  <c r="G61"/>
  <c r="F61"/>
  <c r="H40"/>
  <c r="I40"/>
  <c r="J40"/>
  <c r="F118" l="1"/>
  <c r="G118"/>
  <c r="M118"/>
  <c r="O118"/>
  <c r="P110"/>
  <c r="Q110"/>
  <c r="P113"/>
  <c r="Q113"/>
  <c r="P61"/>
  <c r="O52"/>
  <c r="N52"/>
  <c r="M52"/>
  <c r="P118" l="1"/>
  <c r="Q118"/>
  <c r="P52"/>
  <c r="Q52"/>
  <c r="K71"/>
  <c r="L56"/>
  <c r="J32"/>
  <c r="I32"/>
  <c r="J29"/>
  <c r="I29"/>
  <c r="H29"/>
  <c r="J62"/>
  <c r="I62"/>
  <c r="H62"/>
  <c r="E62"/>
  <c r="D62"/>
  <c r="C62"/>
  <c r="G74"/>
  <c r="O73"/>
  <c r="N73"/>
  <c r="M73"/>
  <c r="G73"/>
  <c r="O70"/>
  <c r="N70"/>
  <c r="M70"/>
  <c r="G70"/>
  <c r="G67"/>
  <c r="O64"/>
  <c r="N64"/>
  <c r="M64"/>
  <c r="G64"/>
  <c r="O63"/>
  <c r="N63"/>
  <c r="M63"/>
  <c r="G63"/>
  <c r="J55"/>
  <c r="J51" s="1"/>
  <c r="I55"/>
  <c r="I51" s="1"/>
  <c r="H55"/>
  <c r="H51" s="1"/>
  <c r="E55"/>
  <c r="D55"/>
  <c r="C55"/>
  <c r="O57"/>
  <c r="N57"/>
  <c r="M57"/>
  <c r="F57"/>
  <c r="F56"/>
  <c r="G56"/>
  <c r="F47"/>
  <c r="G46"/>
  <c r="G47"/>
  <c r="F25"/>
  <c r="O15"/>
  <c r="N15"/>
  <c r="M15"/>
  <c r="G15"/>
  <c r="F14"/>
  <c r="C17"/>
  <c r="C51" l="1"/>
  <c r="E51"/>
  <c r="D51"/>
  <c r="L55"/>
  <c r="L40"/>
  <c r="H32"/>
  <c r="L51"/>
  <c r="K62"/>
  <c r="Q73"/>
  <c r="Q70"/>
  <c r="Q63"/>
  <c r="Q64"/>
  <c r="P57"/>
  <c r="Q15"/>
  <c r="H150" l="1"/>
  <c r="D12" l="1"/>
  <c r="O71"/>
  <c r="N71"/>
  <c r="M71"/>
  <c r="P71" l="1"/>
  <c r="L49"/>
  <c r="K49"/>
  <c r="F40"/>
  <c r="F39"/>
  <c r="F38"/>
  <c r="F35"/>
  <c r="G26"/>
  <c r="F26"/>
  <c r="G25"/>
  <c r="F28"/>
  <c r="F24"/>
  <c r="F23"/>
  <c r="O74" l="1"/>
  <c r="N74"/>
  <c r="M74"/>
  <c r="M14"/>
  <c r="N14"/>
  <c r="N25"/>
  <c r="O25"/>
  <c r="K27"/>
  <c r="L27"/>
  <c r="M27"/>
  <c r="N27"/>
  <c r="O27"/>
  <c r="L31"/>
  <c r="M31"/>
  <c r="N31"/>
  <c r="O31"/>
  <c r="Q31" s="1"/>
  <c r="M34"/>
  <c r="N34"/>
  <c r="O34"/>
  <c r="L42"/>
  <c r="N46"/>
  <c r="O46"/>
  <c r="M47"/>
  <c r="N47"/>
  <c r="M48"/>
  <c r="N48"/>
  <c r="K48"/>
  <c r="L48"/>
  <c r="M49"/>
  <c r="O48"/>
  <c r="M53"/>
  <c r="N53"/>
  <c r="O53"/>
  <c r="Q53" s="1"/>
  <c r="M54"/>
  <c r="N54"/>
  <c r="O54"/>
  <c r="K56"/>
  <c r="M56"/>
  <c r="O56"/>
  <c r="N59"/>
  <c r="O59"/>
  <c r="N60"/>
  <c r="O60"/>
  <c r="F74"/>
  <c r="C45"/>
  <c r="D45"/>
  <c r="E45"/>
  <c r="Q34" l="1"/>
  <c r="P53"/>
  <c r="P54"/>
  <c r="Q48"/>
  <c r="P27"/>
  <c r="Q56"/>
  <c r="P74"/>
  <c r="P25"/>
  <c r="P34"/>
  <c r="Q27"/>
  <c r="Q74"/>
  <c r="Q54"/>
  <c r="P60"/>
  <c r="K116"/>
  <c r="L116"/>
  <c r="M116"/>
  <c r="N116"/>
  <c r="O116"/>
  <c r="Q116" s="1"/>
  <c r="K112"/>
  <c r="L112"/>
  <c r="M112"/>
  <c r="N112"/>
  <c r="O112"/>
  <c r="K114"/>
  <c r="L114"/>
  <c r="M114"/>
  <c r="N114"/>
  <c r="O114"/>
  <c r="K117"/>
  <c r="L117"/>
  <c r="M117"/>
  <c r="N117"/>
  <c r="O117"/>
  <c r="Q117" s="1"/>
  <c r="F114"/>
  <c r="G114"/>
  <c r="Q114" l="1"/>
  <c r="Q112"/>
  <c r="P117"/>
  <c r="P112"/>
  <c r="P116"/>
  <c r="P114"/>
  <c r="M136"/>
  <c r="N136"/>
  <c r="O136"/>
  <c r="K136"/>
  <c r="L136"/>
  <c r="G136"/>
  <c r="F136"/>
  <c r="F134"/>
  <c r="P136" l="1"/>
  <c r="Q136"/>
  <c r="G86" l="1"/>
  <c r="O26" l="1"/>
  <c r="N26"/>
  <c r="M26"/>
  <c r="J21"/>
  <c r="J11" s="1"/>
  <c r="I21"/>
  <c r="I11" s="1"/>
  <c r="H21"/>
  <c r="H11" s="1"/>
  <c r="Q26" l="1"/>
  <c r="P26"/>
  <c r="L149" l="1"/>
  <c r="K108"/>
  <c r="L108"/>
  <c r="K107"/>
  <c r="L107"/>
  <c r="K91"/>
  <c r="K89"/>
  <c r="K138"/>
  <c r="K137"/>
  <c r="K133"/>
  <c r="K132"/>
  <c r="K128"/>
  <c r="F34" l="1"/>
  <c r="F52" l="1"/>
  <c r="O16" l="1"/>
  <c r="N16"/>
  <c r="M16"/>
  <c r="G16"/>
  <c r="F16"/>
  <c r="Q16" l="1"/>
  <c r="P16"/>
  <c r="G108"/>
  <c r="K118" l="1"/>
  <c r="L118"/>
  <c r="G98"/>
  <c r="M123" l="1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M129"/>
  <c r="N129"/>
  <c r="O129"/>
  <c r="M130"/>
  <c r="N130"/>
  <c r="O130"/>
  <c r="M131"/>
  <c r="N131"/>
  <c r="O131"/>
  <c r="M132"/>
  <c r="N132"/>
  <c r="O132"/>
  <c r="M133"/>
  <c r="N133"/>
  <c r="O133"/>
  <c r="M134"/>
  <c r="N134"/>
  <c r="O134"/>
  <c r="M135"/>
  <c r="N135"/>
  <c r="O135"/>
  <c r="M137"/>
  <c r="N137"/>
  <c r="O137"/>
  <c r="M138"/>
  <c r="N138"/>
  <c r="O138"/>
  <c r="M139"/>
  <c r="N139"/>
  <c r="O139"/>
  <c r="M140"/>
  <c r="N140"/>
  <c r="O140"/>
  <c r="M141"/>
  <c r="N141"/>
  <c r="O141"/>
  <c r="M142"/>
  <c r="N142"/>
  <c r="O142"/>
  <c r="M143"/>
  <c r="N143"/>
  <c r="O143"/>
  <c r="M144"/>
  <c r="N144"/>
  <c r="O144"/>
  <c r="M145"/>
  <c r="N145"/>
  <c r="O145"/>
  <c r="M146"/>
  <c r="N146"/>
  <c r="O146"/>
  <c r="M147"/>
  <c r="N147"/>
  <c r="O147"/>
  <c r="M148"/>
  <c r="N148"/>
  <c r="O148"/>
  <c r="M149"/>
  <c r="N149"/>
  <c r="O149"/>
  <c r="Q149" s="1"/>
  <c r="N122"/>
  <c r="O122"/>
  <c r="M122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N102"/>
  <c r="O102"/>
  <c r="M103"/>
  <c r="N103"/>
  <c r="O103"/>
  <c r="M105"/>
  <c r="N105"/>
  <c r="O105"/>
  <c r="M106"/>
  <c r="N106"/>
  <c r="O106"/>
  <c r="M107"/>
  <c r="N107"/>
  <c r="O107"/>
  <c r="M108"/>
  <c r="N108"/>
  <c r="O108"/>
  <c r="M109"/>
  <c r="N109"/>
  <c r="O109"/>
  <c r="M111"/>
  <c r="N111"/>
  <c r="O111"/>
  <c r="J150"/>
  <c r="K149"/>
  <c r="P149" l="1"/>
  <c r="M102"/>
  <c r="H45"/>
  <c r="F60"/>
  <c r="O66"/>
  <c r="N66"/>
  <c r="M66"/>
  <c r="G66"/>
  <c r="O65"/>
  <c r="N65"/>
  <c r="M65"/>
  <c r="G65"/>
  <c r="F65"/>
  <c r="Q66" l="1"/>
  <c r="Q65"/>
  <c r="P65"/>
  <c r="E36" l="1"/>
  <c r="D36"/>
  <c r="C36"/>
  <c r="G69" l="1"/>
  <c r="G34" l="1"/>
  <c r="J155" l="1"/>
  <c r="I150"/>
  <c r="E150"/>
  <c r="D150"/>
  <c r="D155" s="1"/>
  <c r="C155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F140"/>
  <c r="L139"/>
  <c r="K139"/>
  <c r="G139"/>
  <c r="F139"/>
  <c r="G138"/>
  <c r="F138"/>
  <c r="Q137"/>
  <c r="G137"/>
  <c r="F137"/>
  <c r="L135"/>
  <c r="K135"/>
  <c r="G135"/>
  <c r="F135"/>
  <c r="K134"/>
  <c r="G134"/>
  <c r="G133"/>
  <c r="F133"/>
  <c r="G132"/>
  <c r="F132"/>
  <c r="L131"/>
  <c r="K131"/>
  <c r="G131"/>
  <c r="F131"/>
  <c r="L130"/>
  <c r="K130"/>
  <c r="G130"/>
  <c r="F130"/>
  <c r="L129"/>
  <c r="K129"/>
  <c r="G129"/>
  <c r="F129"/>
  <c r="L128"/>
  <c r="G128"/>
  <c r="F128"/>
  <c r="L127"/>
  <c r="K127"/>
  <c r="G127"/>
  <c r="F127"/>
  <c r="L126"/>
  <c r="K126"/>
  <c r="G126"/>
  <c r="F126"/>
  <c r="L125"/>
  <c r="K125"/>
  <c r="G125"/>
  <c r="F125"/>
  <c r="L124"/>
  <c r="K124"/>
  <c r="G124"/>
  <c r="F124"/>
  <c r="L123"/>
  <c r="K123"/>
  <c r="G123"/>
  <c r="F123"/>
  <c r="L122"/>
  <c r="K122"/>
  <c r="G122"/>
  <c r="F122"/>
  <c r="O120"/>
  <c r="N120"/>
  <c r="M120"/>
  <c r="L120"/>
  <c r="K120"/>
  <c r="F120"/>
  <c r="O119"/>
  <c r="N119"/>
  <c r="M119"/>
  <c r="L119"/>
  <c r="G116"/>
  <c r="F116"/>
  <c r="G117"/>
  <c r="F117"/>
  <c r="G112"/>
  <c r="F112"/>
  <c r="L111"/>
  <c r="K111"/>
  <c r="G111"/>
  <c r="F111"/>
  <c r="L109"/>
  <c r="K109"/>
  <c r="G109"/>
  <c r="F109"/>
  <c r="F108"/>
  <c r="G107"/>
  <c r="F107"/>
  <c r="L106"/>
  <c r="K106"/>
  <c r="G106"/>
  <c r="F106"/>
  <c r="L105"/>
  <c r="K105"/>
  <c r="G105"/>
  <c r="F105"/>
  <c r="K103"/>
  <c r="G102"/>
  <c r="L101"/>
  <c r="K101"/>
  <c r="G101"/>
  <c r="F101"/>
  <c r="L100"/>
  <c r="K100"/>
  <c r="G100"/>
  <c r="F100"/>
  <c r="G99"/>
  <c r="F99"/>
  <c r="F98"/>
  <c r="L97"/>
  <c r="K97"/>
  <c r="G97"/>
  <c r="F97"/>
  <c r="L96"/>
  <c r="K96"/>
  <c r="G96"/>
  <c r="F96"/>
  <c r="K95"/>
  <c r="G95"/>
  <c r="F95"/>
  <c r="L94"/>
  <c r="K94"/>
  <c r="G94"/>
  <c r="F94"/>
  <c r="L93"/>
  <c r="K93"/>
  <c r="G93"/>
  <c r="F93"/>
  <c r="G92"/>
  <c r="F92"/>
  <c r="G91"/>
  <c r="F91"/>
  <c r="G89"/>
  <c r="F89"/>
  <c r="L88"/>
  <c r="K88"/>
  <c r="G88"/>
  <c r="F88"/>
  <c r="L87"/>
  <c r="K87"/>
  <c r="G87"/>
  <c r="F87"/>
  <c r="F86"/>
  <c r="L85"/>
  <c r="K85"/>
  <c r="G85"/>
  <c r="F85"/>
  <c r="L84"/>
  <c r="K84"/>
  <c r="G84"/>
  <c r="G83"/>
  <c r="F83"/>
  <c r="L82"/>
  <c r="K82"/>
  <c r="G82"/>
  <c r="F82"/>
  <c r="G81"/>
  <c r="F81"/>
  <c r="L80"/>
  <c r="K80"/>
  <c r="G80"/>
  <c r="L79"/>
  <c r="K79"/>
  <c r="G79"/>
  <c r="F79"/>
  <c r="L78"/>
  <c r="G78"/>
  <c r="F78"/>
  <c r="I155" l="1"/>
  <c r="N150"/>
  <c r="G150"/>
  <c r="E155"/>
  <c r="H155"/>
  <c r="M150"/>
  <c r="P120"/>
  <c r="Q119"/>
  <c r="P107"/>
  <c r="P138"/>
  <c r="Q143"/>
  <c r="Q128"/>
  <c r="Q124"/>
  <c r="Q139"/>
  <c r="P129"/>
  <c r="Q132"/>
  <c r="P144"/>
  <c r="P145"/>
  <c r="Q147"/>
  <c r="P105"/>
  <c r="P111"/>
  <c r="P125"/>
  <c r="P133"/>
  <c r="P134"/>
  <c r="P140"/>
  <c r="P141"/>
  <c r="P148"/>
  <c r="F150"/>
  <c r="Q79"/>
  <c r="Q81"/>
  <c r="Q83"/>
  <c r="Q85"/>
  <c r="Q87"/>
  <c r="Q88"/>
  <c r="Q91"/>
  <c r="Q93"/>
  <c r="Q95"/>
  <c r="Q100"/>
  <c r="P108"/>
  <c r="Q108"/>
  <c r="P122"/>
  <c r="Q122"/>
  <c r="Q127"/>
  <c r="P130"/>
  <c r="Q130"/>
  <c r="P106"/>
  <c r="Q106"/>
  <c r="Q109"/>
  <c r="Q123"/>
  <c r="P126"/>
  <c r="Q126"/>
  <c r="Q131"/>
  <c r="Q135"/>
  <c r="Q142"/>
  <c r="Q146"/>
  <c r="P78"/>
  <c r="P79"/>
  <c r="P80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Q105"/>
  <c r="Q107"/>
  <c r="P109"/>
  <c r="Q111"/>
  <c r="Q120"/>
  <c r="P123"/>
  <c r="P124"/>
  <c r="Q125"/>
  <c r="P127"/>
  <c r="P128"/>
  <c r="Q129"/>
  <c r="P131"/>
  <c r="P132"/>
  <c r="Q133"/>
  <c r="Q134"/>
  <c r="P135"/>
  <c r="P137"/>
  <c r="Q138"/>
  <c r="P139"/>
  <c r="Q140"/>
  <c r="Q141"/>
  <c r="P142"/>
  <c r="P143"/>
  <c r="Q144"/>
  <c r="Q145"/>
  <c r="P146"/>
  <c r="P147"/>
  <c r="Q148"/>
  <c r="P77"/>
  <c r="Q78"/>
  <c r="Q80"/>
  <c r="Q82"/>
  <c r="K150"/>
  <c r="Q77"/>
  <c r="Q84"/>
  <c r="Q86"/>
  <c r="Q89"/>
  <c r="Q92"/>
  <c r="Q94"/>
  <c r="Q96"/>
  <c r="Q97"/>
  <c r="Q99"/>
  <c r="Q101"/>
  <c r="F102"/>
  <c r="L150"/>
  <c r="N155" l="1"/>
  <c r="L155"/>
  <c r="F155"/>
  <c r="G155"/>
  <c r="O155"/>
  <c r="K155"/>
  <c r="M155"/>
  <c r="Q102"/>
  <c r="P102"/>
  <c r="G103"/>
  <c r="F103"/>
  <c r="Q150"/>
  <c r="P150"/>
  <c r="P155" l="1"/>
  <c r="Q155"/>
  <c r="P103"/>
  <c r="Q103"/>
  <c r="O68" l="1"/>
  <c r="N68"/>
  <c r="M68"/>
  <c r="F68"/>
  <c r="O69"/>
  <c r="N69"/>
  <c r="M69"/>
  <c r="O67"/>
  <c r="N67"/>
  <c r="M67"/>
  <c r="F67"/>
  <c r="G20"/>
  <c r="G19"/>
  <c r="G18"/>
  <c r="Q69" l="1"/>
  <c r="P67"/>
  <c r="P68"/>
  <c r="M25"/>
  <c r="Q25" s="1"/>
  <c r="O20"/>
  <c r="N20"/>
  <c r="M20"/>
  <c r="O19"/>
  <c r="N19"/>
  <c r="M19"/>
  <c r="O18"/>
  <c r="N18"/>
  <c r="M18"/>
  <c r="G27"/>
  <c r="F20"/>
  <c r="F19"/>
  <c r="F18"/>
  <c r="E17"/>
  <c r="D17"/>
  <c r="Q19" l="1"/>
  <c r="Q18"/>
  <c r="Q20"/>
  <c r="P20"/>
  <c r="P18"/>
  <c r="F17"/>
  <c r="P19"/>
  <c r="O62" l="1"/>
  <c r="N62"/>
  <c r="M62"/>
  <c r="G62"/>
  <c r="F62"/>
  <c r="M59"/>
  <c r="Q59" s="1"/>
  <c r="G59"/>
  <c r="O58"/>
  <c r="N58"/>
  <c r="M58"/>
  <c r="G58"/>
  <c r="F58"/>
  <c r="N56"/>
  <c r="P56" s="1"/>
  <c r="K55" l="1"/>
  <c r="P62"/>
  <c r="Q58"/>
  <c r="Q62"/>
  <c r="P58"/>
  <c r="K51" l="1"/>
  <c r="H44"/>
  <c r="I45"/>
  <c r="I44" s="1"/>
  <c r="I50" s="1"/>
  <c r="J45"/>
  <c r="O30"/>
  <c r="N30"/>
  <c r="M30"/>
  <c r="L30"/>
  <c r="K30"/>
  <c r="O29"/>
  <c r="N29"/>
  <c r="E22"/>
  <c r="E21" s="1"/>
  <c r="D22"/>
  <c r="D21" s="1"/>
  <c r="D11" s="1"/>
  <c r="C22"/>
  <c r="C21" s="1"/>
  <c r="G24"/>
  <c r="O24"/>
  <c r="N24"/>
  <c r="M24"/>
  <c r="G23"/>
  <c r="O23"/>
  <c r="N23"/>
  <c r="M23"/>
  <c r="O72"/>
  <c r="N72"/>
  <c r="M72"/>
  <c r="N49"/>
  <c r="O47"/>
  <c r="M46"/>
  <c r="Q46" s="1"/>
  <c r="O43"/>
  <c r="N43"/>
  <c r="M43"/>
  <c r="O40"/>
  <c r="N40"/>
  <c r="M40"/>
  <c r="O39"/>
  <c r="N39"/>
  <c r="M39"/>
  <c r="O38"/>
  <c r="N38"/>
  <c r="M38"/>
  <c r="O37"/>
  <c r="N37"/>
  <c r="M37"/>
  <c r="O35"/>
  <c r="N35"/>
  <c r="M35"/>
  <c r="O28"/>
  <c r="N28"/>
  <c r="M28"/>
  <c r="O17"/>
  <c r="N17"/>
  <c r="M17"/>
  <c r="O14"/>
  <c r="O13"/>
  <c r="N13"/>
  <c r="M13"/>
  <c r="L43"/>
  <c r="K43"/>
  <c r="G72"/>
  <c r="F72"/>
  <c r="F54"/>
  <c r="G40"/>
  <c r="G39"/>
  <c r="G38"/>
  <c r="G37"/>
  <c r="F37"/>
  <c r="G35"/>
  <c r="G28"/>
  <c r="G17"/>
  <c r="G13"/>
  <c r="F13"/>
  <c r="C44"/>
  <c r="M36"/>
  <c r="C33"/>
  <c r="M33" s="1"/>
  <c r="C12"/>
  <c r="G55"/>
  <c r="D44"/>
  <c r="E33"/>
  <c r="O33" s="1"/>
  <c r="D33"/>
  <c r="E12"/>
  <c r="N12"/>
  <c r="N33" l="1"/>
  <c r="P33" s="1"/>
  <c r="D32"/>
  <c r="N32" s="1"/>
  <c r="Q39"/>
  <c r="C11"/>
  <c r="E11"/>
  <c r="P14"/>
  <c r="P47"/>
  <c r="Q47"/>
  <c r="M44"/>
  <c r="J44"/>
  <c r="K44" s="1"/>
  <c r="M12"/>
  <c r="O45"/>
  <c r="N44"/>
  <c r="N22"/>
  <c r="N21" s="1"/>
  <c r="Q24"/>
  <c r="F33"/>
  <c r="E32"/>
  <c r="Q17"/>
  <c r="Q43"/>
  <c r="F36"/>
  <c r="P28"/>
  <c r="P43"/>
  <c r="M51"/>
  <c r="F51"/>
  <c r="M29"/>
  <c r="Q29" s="1"/>
  <c r="Q28"/>
  <c r="Q33"/>
  <c r="Q35"/>
  <c r="L29"/>
  <c r="K29"/>
  <c r="M45"/>
  <c r="F55"/>
  <c r="O55"/>
  <c r="Q38"/>
  <c r="Q40"/>
  <c r="O12"/>
  <c r="P12" s="1"/>
  <c r="N36"/>
  <c r="O22"/>
  <c r="O21" s="1"/>
  <c r="G12"/>
  <c r="F22"/>
  <c r="H50"/>
  <c r="H75" s="1"/>
  <c r="P29"/>
  <c r="N51"/>
  <c r="P40"/>
  <c r="F12"/>
  <c r="G33"/>
  <c r="G45"/>
  <c r="C32"/>
  <c r="P13"/>
  <c r="P17"/>
  <c r="P35"/>
  <c r="Q37"/>
  <c r="P38"/>
  <c r="P39"/>
  <c r="Q72"/>
  <c r="P24"/>
  <c r="K32"/>
  <c r="Q23"/>
  <c r="Q13"/>
  <c r="P37"/>
  <c r="P72"/>
  <c r="N45"/>
  <c r="P23"/>
  <c r="L32"/>
  <c r="O36"/>
  <c r="G36"/>
  <c r="F53"/>
  <c r="N55"/>
  <c r="M55"/>
  <c r="M22"/>
  <c r="M21" s="1"/>
  <c r="G22"/>
  <c r="Q30"/>
  <c r="P30"/>
  <c r="C50" l="1"/>
  <c r="C75" s="1"/>
  <c r="P45"/>
  <c r="Q45"/>
  <c r="F21"/>
  <c r="D50"/>
  <c r="D75" s="1"/>
  <c r="Q55"/>
  <c r="P22"/>
  <c r="P21"/>
  <c r="O11"/>
  <c r="O32"/>
  <c r="P32" s="1"/>
  <c r="G51"/>
  <c r="O51"/>
  <c r="Q51" s="1"/>
  <c r="Q22"/>
  <c r="P55"/>
  <c r="Q12"/>
  <c r="K11"/>
  <c r="L11"/>
  <c r="J50"/>
  <c r="J75" s="1"/>
  <c r="M32"/>
  <c r="G32"/>
  <c r="F32"/>
  <c r="I75"/>
  <c r="Q36"/>
  <c r="P36"/>
  <c r="G21"/>
  <c r="K50" l="1"/>
  <c r="F11"/>
  <c r="N11"/>
  <c r="P11" s="1"/>
  <c r="Q32"/>
  <c r="Q21"/>
  <c r="N50"/>
  <c r="P51"/>
  <c r="K75"/>
  <c r="L50"/>
  <c r="M11"/>
  <c r="Q11" s="1"/>
  <c r="G11"/>
  <c r="N75"/>
  <c r="L75" l="1"/>
  <c r="M50"/>
  <c r="M75" l="1"/>
  <c r="O49" l="1"/>
  <c r="E44"/>
  <c r="E50" s="1"/>
  <c r="G50" l="1"/>
  <c r="F50"/>
  <c r="O50"/>
  <c r="E75"/>
  <c r="O44"/>
  <c r="G44"/>
  <c r="Q44" l="1"/>
  <c r="P44"/>
  <c r="Q50"/>
  <c r="P50"/>
  <c r="F75"/>
  <c r="O75"/>
  <c r="G75"/>
  <c r="Q75" l="1"/>
  <c r="P75"/>
</calcChain>
</file>

<file path=xl/sharedStrings.xml><?xml version="1.0" encoding="utf-8"?>
<sst xmlns="http://schemas.openxmlformats.org/spreadsheetml/2006/main" count="177" uniqueCount="163">
  <si>
    <t>( тис.грн.)</t>
  </si>
  <si>
    <t>Найменування доходів і видатків відповідно до бюджетної класифікації</t>
  </si>
  <si>
    <t xml:space="preserve"> Коди бюджетної класифікації</t>
  </si>
  <si>
    <t>Загальний фонд</t>
  </si>
  <si>
    <t>Спеціальний фонд</t>
  </si>
  <si>
    <t>Всього</t>
  </si>
  <si>
    <t>ДОХОДИ</t>
  </si>
  <si>
    <t>Податкові надходження:</t>
  </si>
  <si>
    <t>Податки на доходи, податки на прибуток, податки на збільшення ринковоє вартості</t>
  </si>
  <si>
    <t>Податок на доходи фізичних осіб</t>
  </si>
  <si>
    <t>Податок на прибуток підприємств</t>
  </si>
  <si>
    <t>Акцизний податок з реалізаціє суб'єктами господарювання роздрібноє торгівлі підакцизних товарів</t>
  </si>
  <si>
    <t>Місцеві податки і збори </t>
  </si>
  <si>
    <t>Єдиний податок  </t>
  </si>
  <si>
    <t>Неподаткові надходження</t>
  </si>
  <si>
    <t>Доходи від  власності та підприємницькоє діяльності</t>
  </si>
  <si>
    <t>Плата за розміщення тимчасово вільних коштів місцевих бюджетів</t>
  </si>
  <si>
    <t>Інші надходження</t>
  </si>
  <si>
    <t>Адміністративні збори та платежі, доходи від некомерційноє господарськоє діяльності </t>
  </si>
  <si>
    <t>Плата за надання адміністративних послуг</t>
  </si>
  <si>
    <t>Надходження від орендноє плати за користування цілісним майновим комплексом та іншим державним майном  </t>
  </si>
  <si>
    <t>Державне мито</t>
  </si>
  <si>
    <t>Інші неподаткові надходження  </t>
  </si>
  <si>
    <t>Власні надходження бюджетних установ  </t>
  </si>
  <si>
    <t>Доходи від операцій з капіталом  </t>
  </si>
  <si>
    <t>Надходження від основного капіталу</t>
  </si>
  <si>
    <t>Кошти від реалізаціє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</si>
  <si>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Надходження коштів від Державного фонду дорогоцінних металів і дорогоцінного каміння  </t>
  </si>
  <si>
    <t>Кошти від відчуження майна, що належить Автономній Республіці Крим та майна, що перебуває в комунальній власності  </t>
  </si>
  <si>
    <t>Усього доходів без урахування міжбюджетних трансфертів</t>
  </si>
  <si>
    <t>Офіційні трансферти  </t>
  </si>
  <si>
    <t>Субвенція з державного бюджету місцевим бюджетам для реалізації проектів в рамках Надзвичайної кредитної програми для відновлення України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</si>
  <si>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</si>
  <si>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</si>
  <si>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за кодами класифікації доходів</t>
  </si>
  <si>
    <t>Видатки за функціональною класифікацією</t>
  </si>
  <si>
    <t>Освiта, у т.ч.: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</si>
  <si>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</si>
  <si>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</si>
  <si>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державного бюджету місцевим бюджетам</t>
  </si>
  <si>
    <t>Організація та проведення громадських робіт</t>
  </si>
  <si>
    <t>Культура i мистецтво</t>
  </si>
  <si>
    <t>Охорона та раціональне використання природних ресурсів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</si>
  <si>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</si>
  <si>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Всього видатків за функціональною класифікацією</t>
  </si>
  <si>
    <t>Видатки за економічною класифікацією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</si>
  <si>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</si>
  <si>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</si>
  <si>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</si>
  <si>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</si>
  <si>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</si>
  <si>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</si>
  <si>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</si>
  <si>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</si>
  <si>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природного газу</t>
  </si>
  <si>
    <t>Поточні трансферти органам державного управління інших рівнів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</si>
  <si>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</si>
  <si>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</si>
  <si>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</si>
  <si>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</si>
  <si>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 інших об`єктів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</si>
  <si>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</si>
  <si>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</si>
  <si>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Житлово-комунальне господарство</t>
  </si>
  <si>
    <t>Соцiальний захист та соцiальне забезпечення, у т.ч. за рахунок:</t>
  </si>
  <si>
    <t>Всього видатків заекономічною класифікацією</t>
  </si>
  <si>
    <t>Податок на нерухоме майно, відмінне від земельноє ділянки ,                 у т.ч.:</t>
  </si>
  <si>
    <t>Податок на нерухоме майно</t>
  </si>
  <si>
    <t>Плата за землю</t>
  </si>
  <si>
    <t>180101-180104</t>
  </si>
  <si>
    <t>180105-180109</t>
  </si>
  <si>
    <t>18011000-18011100</t>
  </si>
  <si>
    <t>Транспортний податок</t>
  </si>
  <si>
    <t>Екологічний податок</t>
  </si>
  <si>
    <t>Інші податки</t>
  </si>
  <si>
    <t>Збір за забруднення навколишнього природного середовища</t>
  </si>
  <si>
    <t>0100</t>
  </si>
  <si>
    <t>1000</t>
  </si>
  <si>
    <t>1010</t>
  </si>
  <si>
    <t>1040</t>
  </si>
  <si>
    <t>2010</t>
  </si>
  <si>
    <t>3000</t>
  </si>
  <si>
    <t>4000</t>
  </si>
  <si>
    <t>6000</t>
  </si>
  <si>
    <t>2000</t>
  </si>
  <si>
    <t>Державне управління</t>
  </si>
  <si>
    <t>Надання дошкільної освіти</t>
  </si>
  <si>
    <t>Надання загальної середньої освіти загальноосвітніми школами-інтернатами, загальноосвітніми санаторними школами-інтернатами, у т.ч. за рахунок:</t>
  </si>
  <si>
    <t>Забезпечення соціальними послугами за місцем проживання громадян, які не здатні до самообслуговування у звязку з похилим віком, хворобою, інвалідністю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</si>
  <si>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</si>
  <si>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</si>
  <si>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</si>
  <si>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спортивної роботи в регіоні</t>
  </si>
  <si>
    <t>Утримання та навчально-тренувальна робота комунальних дитячо-юнацьких спортивних шкiл</t>
  </si>
  <si>
    <t>Організація благоустрою населених пунктів</t>
  </si>
  <si>
    <t>Економічна діяльність</t>
  </si>
  <si>
    <t>Інші субвенції з місцевого бюджету</t>
  </si>
  <si>
    <t>Інша діяльність у сфері екології та охорони природних ресурсів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</si>
  <si>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сім'ї патронатного вихователя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</si>
  <si>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</si>
  <si>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Кошти від продажу землі несільськогосподарського призначення, що перебувають у державній або  команальній власності</t>
  </si>
  <si>
    <t xml:space="preserve">Надходження коштів пайової участі у розвитку інфраструктури населеного пункту </t>
  </si>
  <si>
    <t>Акцизний податок</t>
  </si>
  <si>
    <t>Акцизний податок з виробленого в Україні пального</t>
  </si>
  <si>
    <t>Акцизний податок з ввезеного на митну територію України пального</t>
  </si>
  <si>
    <t xml:space="preserve">Збір за провадження торг. діяльності </t>
  </si>
  <si>
    <t>Дотації з місцевих бюджетів іншим місцевим бюджетам</t>
  </si>
  <si>
    <t>Інші дотації з місцевого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</si>
  <si>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</si>
  <si>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</si>
  <si>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Компенсаційні виплати на пільговий проїзд автомобільним транспортом окремим категоріям громадян</t>
  </si>
  <si>
    <t>Експлуатація та технічне обслуговування житлового фонду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</si>
  <si>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</si>
  <si>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</si>
  <si>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Утримання та розвиток автомобільних доріг та дорожньої інфраструктури за рахунок коштів місцевого бюджету</t>
  </si>
  <si>
    <t>Капітальне будівництво (придбання) житла</t>
  </si>
  <si>
    <t>Капітальні трансферти населенню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</si>
  <si>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</si>
  <si>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</si>
  <si>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</si>
  <si>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Заступник міського голови з питань діяльності виконавчих органів ради -                                          начальник фінансового управління</t>
  </si>
  <si>
    <t>Рентна плата за користування надрами для видобування корисних копалин загальнодержавного значення </t>
  </si>
  <si>
    <t>Базова дотація</t>
  </si>
  <si>
    <t>Оплата електроенергії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</si>
  <si>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</si>
  <si>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</si>
  <si>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Субсидії та поточні трансферти підприємствам (установам, організаціям)</t>
  </si>
  <si>
    <t>Інші виплати населенню</t>
  </si>
  <si>
    <t>Інші поточні видатки</t>
  </si>
  <si>
    <t>Медикаменти та перев`язувальні матеріали</t>
  </si>
  <si>
    <t>Оплата інших енергоносіїв та інших комунальних послуг</t>
  </si>
  <si>
    <t>Багатопрофільна стаціонарна медична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</si>
  <si>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</si>
  <si>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Надання пільг окремим категоріям громадян з оплати послуг зв'язку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</si>
  <si>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</si>
  <si>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Туристичний збір</t>
  </si>
  <si>
    <t>Ірина СУЩЕНКО</t>
  </si>
  <si>
    <t>Обслуговування зовнішніх боргових зобов'язань</t>
  </si>
  <si>
    <t>Обслуговування місцевого боргу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</si>
  <si>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</si>
  <si>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Субвенція з місцевого бюджету на здійснення природоохоронних заходів</t>
  </si>
  <si>
    <t>Надання загальної середньої освіти закладами середньої освіти , у т.ч. за рахунок:</t>
  </si>
  <si>
    <t>Рентна плата за спеціальне використання лісових ресурсів</t>
  </si>
  <si>
    <t>Субвенція з державного бюджету місцевим бюджетам на реалізацію програми `Спроможна школа для кращих результатів`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</si>
  <si>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</si>
  <si>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</si>
  <si>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</si>
  <si>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</si>
  <si>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Звіт про виконання бюджету Мирноградської міської територіальної громади за 6 місяців 2022 року</t>
  </si>
  <si>
    <t>Виконано за 6 місяців 2021 року</t>
  </si>
  <si>
    <t>Затверджено на 6 місяців 2022 р. з урахуванням змін</t>
  </si>
  <si>
    <t>Виконано за 6 місяців 2022 року</t>
  </si>
  <si>
    <t>Відсоток виконання до 6 місяців 2022 року</t>
  </si>
  <si>
    <t>Відсоток виконання до 6 місяців 2021 року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</si>
  <si>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відповідного бюджету</t>
  </si>
  <si>
    <t>Субвенція з місцевого бюджету на закупівлю опорними закладами охорони здоров`я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</si>
  <si>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Заходи та роботи з територіальної оборони</t>
  </si>
  <si>
    <t>Придбання житла для окремих категорій населення
відповідно до законодавства</t>
  </si>
  <si>
    <t>Охорона здоров`я, у т.ч.:</t>
  </si>
  <si>
    <t>Надання інших пільг окремим категоріям громадян відповідно до законодавства</t>
  </si>
  <si>
    <t>Фізична культура та спорт, в т.ч.: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</si>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</sst>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49" fontId="8" fillId="0" borderId="0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/>
    </xf>
    <xf numFmtId="164" fontId="5" fillId="4" borderId="1" xfId="0" applyNumberFormat="1" applyFont="1" applyFill="1" applyBorder="1" applyAlignment="1" applyProtection="1">
      <alignment horizontal="right"/>
    </xf>
    <xf numFmtId="164" fontId="5" fillId="4" borderId="1" xfId="0" applyNumberFormat="1" applyFont="1" applyFill="1" applyBorder="1"/>
    <xf numFmtId="0" fontId="7" fillId="4" borderId="0" xfId="0" applyFont="1" applyFill="1"/>
    <xf numFmtId="164" fontId="8" fillId="4" borderId="1" xfId="0" applyNumberFormat="1" applyFont="1" applyFill="1" applyBorder="1" applyAlignment="1" applyProtection="1">
      <alignment horizontal="right"/>
    </xf>
    <xf numFmtId="164" fontId="6" fillId="4" borderId="1" xfId="0" applyNumberFormat="1" applyFont="1" applyFill="1" applyBorder="1" applyAlignment="1" applyProtection="1">
      <alignment horizontal="right"/>
    </xf>
    <xf numFmtId="0" fontId="0" fillId="4" borderId="0" xfId="0" applyFill="1"/>
    <xf numFmtId="0" fontId="19" fillId="4" borderId="0" xfId="0" applyFont="1" applyFill="1"/>
    <xf numFmtId="164" fontId="13" fillId="4" borderId="1" xfId="0" applyNumberFormat="1" applyFont="1" applyFill="1" applyBorder="1" applyAlignment="1" applyProtection="1">
      <alignment horizontal="right"/>
    </xf>
    <xf numFmtId="164" fontId="10" fillId="4" borderId="1" xfId="0" applyNumberFormat="1" applyFont="1" applyFill="1" applyBorder="1" applyAlignment="1" applyProtection="1">
      <alignment horizontal="right"/>
    </xf>
    <xf numFmtId="164" fontId="14" fillId="4" borderId="1" xfId="0" applyNumberFormat="1" applyFont="1" applyFill="1" applyBorder="1" applyAlignment="1" applyProtection="1">
      <alignment horizontal="right"/>
    </xf>
    <xf numFmtId="164" fontId="14" fillId="4" borderId="1" xfId="0" applyNumberFormat="1" applyFont="1" applyFill="1" applyBorder="1"/>
    <xf numFmtId="0" fontId="15" fillId="4" borderId="0" xfId="0" applyFont="1" applyFill="1"/>
    <xf numFmtId="0" fontId="2" fillId="4" borderId="0" xfId="0" applyFont="1" applyFill="1"/>
    <xf numFmtId="164" fontId="6" fillId="4" borderId="1" xfId="0" applyNumberFormat="1" applyFont="1" applyFill="1" applyBorder="1"/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0" fillId="3" borderId="0" xfId="0" applyFill="1"/>
    <xf numFmtId="164" fontId="10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4" fontId="10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165" fontId="11" fillId="3" borderId="1" xfId="2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 applyProtection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" fontId="11" fillId="3" borderId="1" xfId="3" quotePrefix="1" applyNumberFormat="1" applyFont="1" applyFill="1" applyBorder="1" applyAlignment="1">
      <alignment horizontal="center" vertical="center"/>
    </xf>
    <xf numFmtId="164" fontId="11" fillId="3" borderId="1" xfId="4" applyNumberFormat="1" applyFont="1" applyFill="1" applyBorder="1" applyAlignment="1">
      <alignment vertical="center" wrapText="1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right"/>
    </xf>
    <xf numFmtId="0" fontId="22" fillId="0" borderId="1" xfId="0" applyFont="1" applyBorder="1"/>
    <xf numFmtId="164" fontId="22" fillId="0" borderId="1" xfId="0" applyNumberFormat="1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165" fontId="10" fillId="0" borderId="3" xfId="0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 applyProtection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 applyProtection="1">
      <alignment horizontal="center" vertical="center"/>
    </xf>
    <xf numFmtId="165" fontId="5" fillId="4" borderId="1" xfId="6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20" fillId="4" borderId="1" xfId="7" applyFont="1" applyFill="1" applyBorder="1" applyAlignment="1">
      <alignment vertical="center" wrapText="1"/>
    </xf>
    <xf numFmtId="1" fontId="11" fillId="4" borderId="1" xfId="3" quotePrefix="1" applyNumberFormat="1" applyFont="1" applyFill="1" applyBorder="1" applyAlignment="1">
      <alignment horizontal="center" vertical="center"/>
    </xf>
    <xf numFmtId="164" fontId="11" fillId="4" borderId="1" xfId="4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vertical="center"/>
    </xf>
    <xf numFmtId="165" fontId="11" fillId="4" borderId="1" xfId="2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165" fontId="6" fillId="4" borderId="1" xfId="0" applyNumberFormat="1" applyFont="1" applyFill="1" applyBorder="1" applyAlignment="1" applyProtection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top" wrapText="1"/>
    </xf>
    <xf numFmtId="164" fontId="8" fillId="0" borderId="0" xfId="0" applyNumberFormat="1" applyFont="1" applyFill="1"/>
  </cellXfs>
  <cellStyles count="8">
    <cellStyle name="Обычный" xfId="0" builtinId="0"/>
    <cellStyle name="Обычный 2" xfId="1"/>
    <cellStyle name="Обычный 3" xfId="2"/>
    <cellStyle name="Обычный 4" xfId="7"/>
    <cellStyle name="Обычный 6" xfId="3"/>
    <cellStyle name="Обычный 7" xfId="4"/>
    <cellStyle name="Обычный 8" xfId="5"/>
    <cellStyle name="Процентный" xfId="6" builtinId="5"/>
  </cellStyles>
  <dxfs count="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5"/>
  <sheetViews>
    <sheetView tabSelected="1" view="pageBreakPreview" zoomScale="75" zoomScaleSheetLayoutView="75" workbookViewId="0">
      <pane xSplit="2" ySplit="8" topLeftCell="C72" activePane="bottomRight" state="frozen"/>
      <selection pane="topRight" activeCell="C1" sqref="C1"/>
      <selection pane="bottomLeft" activeCell="A10" sqref="A10"/>
      <selection pane="bottomRight" activeCell="D3" sqref="D3"/>
    </sheetView>
  </sheetViews>
  <sheetFormatPr defaultRowHeight="15.75"/>
  <cols>
    <col min="1" max="1" width="64.85546875" style="14" customWidth="1"/>
    <col min="2" max="2" width="13" style="14" customWidth="1"/>
    <col min="3" max="3" width="13.28515625" style="11" customWidth="1"/>
    <col min="4" max="4" width="14.140625" style="11" customWidth="1"/>
    <col min="5" max="5" width="13.140625" style="11" customWidth="1"/>
    <col min="6" max="7" width="11.140625" style="11" customWidth="1"/>
    <col min="8" max="8" width="11.28515625" style="11" bestFit="1" customWidth="1"/>
    <col min="9" max="9" width="14.140625" style="11" customWidth="1"/>
    <col min="10" max="10" width="13.140625" style="11" bestFit="1" customWidth="1"/>
    <col min="11" max="11" width="11.28515625" style="11" customWidth="1"/>
    <col min="12" max="12" width="11.5703125" style="11" customWidth="1"/>
    <col min="13" max="13" width="12.5703125" style="11" customWidth="1"/>
    <col min="14" max="14" width="13.7109375" style="11" customWidth="1"/>
    <col min="15" max="16" width="12.5703125" style="11" customWidth="1"/>
    <col min="17" max="17" width="12.85546875" style="11" customWidth="1"/>
  </cols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/>
      <c r="N2"/>
      <c r="O2"/>
      <c r="P2"/>
      <c r="Q2"/>
    </row>
    <row r="3" spans="1:17">
      <c r="A3" s="7"/>
      <c r="B3" s="7"/>
      <c r="C3" s="7"/>
      <c r="D3" s="1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ht="18.75">
      <c r="A5" s="115" t="s">
        <v>148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 ht="27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6" t="s">
        <v>0</v>
      </c>
      <c r="P6" s="116"/>
      <c r="Q6" s="116"/>
    </row>
    <row r="7" spans="1:17" ht="15" customHeight="1">
      <c r="A7" s="117" t="s">
        <v>1</v>
      </c>
      <c r="B7" s="117" t="s">
        <v>2</v>
      </c>
      <c r="C7" s="117" t="s">
        <v>3</v>
      </c>
      <c r="D7" s="118"/>
      <c r="E7" s="118"/>
      <c r="F7" s="118"/>
      <c r="G7" s="118"/>
      <c r="H7" s="117" t="s">
        <v>4</v>
      </c>
      <c r="I7" s="118"/>
      <c r="J7" s="118"/>
      <c r="K7" s="118"/>
      <c r="L7" s="118"/>
      <c r="M7" s="117" t="s">
        <v>5</v>
      </c>
      <c r="N7" s="118"/>
      <c r="O7" s="118"/>
      <c r="P7" s="118"/>
      <c r="Q7" s="118"/>
    </row>
    <row r="8" spans="1:17" ht="78.75" customHeight="1">
      <c r="A8" s="117"/>
      <c r="B8" s="117"/>
      <c r="C8" s="50" t="s">
        <v>149</v>
      </c>
      <c r="D8" s="9" t="s">
        <v>150</v>
      </c>
      <c r="E8" s="50" t="s">
        <v>151</v>
      </c>
      <c r="F8" s="50" t="s">
        <v>152</v>
      </c>
      <c r="G8" s="13" t="s">
        <v>153</v>
      </c>
      <c r="H8" s="50" t="s">
        <v>149</v>
      </c>
      <c r="I8" s="9" t="s">
        <v>150</v>
      </c>
      <c r="J8" s="50" t="s">
        <v>151</v>
      </c>
      <c r="K8" s="50" t="s">
        <v>152</v>
      </c>
      <c r="L8" s="13" t="s">
        <v>153</v>
      </c>
      <c r="M8" s="50" t="s">
        <v>149</v>
      </c>
      <c r="N8" s="9" t="s">
        <v>150</v>
      </c>
      <c r="O8" s="50" t="s">
        <v>151</v>
      </c>
      <c r="P8" s="50" t="s">
        <v>152</v>
      </c>
      <c r="Q8" s="13" t="s">
        <v>153</v>
      </c>
    </row>
    <row r="9" spans="1:17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</row>
    <row r="10" spans="1:17">
      <c r="A10" s="112" t="s">
        <v>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s="37" customFormat="1">
      <c r="A11" s="15" t="s">
        <v>7</v>
      </c>
      <c r="B11" s="16">
        <v>10000000</v>
      </c>
      <c r="C11" s="34">
        <f>C12++C15+C16+C17+C21</f>
        <v>124469.38900000001</v>
      </c>
      <c r="D11" s="34">
        <f t="shared" ref="D11:E11" si="0">D12++D15+D16+D17+D21</f>
        <v>124361.1</v>
      </c>
      <c r="E11" s="34">
        <f t="shared" si="0"/>
        <v>107298.56300000001</v>
      </c>
      <c r="F11" s="34">
        <f>E11/D11*100</f>
        <v>86.279843938337635</v>
      </c>
      <c r="G11" s="34">
        <f>E11/C11*100</f>
        <v>86.204780036318809</v>
      </c>
      <c r="H11" s="34">
        <f>H12++H15+H16+H17+H21+H29</f>
        <v>128.83000000000001</v>
      </c>
      <c r="I11" s="34">
        <f>I12++I15+I16+I17+I21+I29</f>
        <v>198</v>
      </c>
      <c r="J11" s="34">
        <f>J12++J15+J16+J17+J21+J29</f>
        <v>137.98699999999999</v>
      </c>
      <c r="K11" s="34">
        <f>J11/I11*100</f>
        <v>69.690404040404047</v>
      </c>
      <c r="L11" s="34">
        <f>J11/H11*100</f>
        <v>107.10781650236744</v>
      </c>
      <c r="M11" s="35">
        <f>H11+C11</f>
        <v>124598.21900000001</v>
      </c>
      <c r="N11" s="35">
        <f>I11+D11</f>
        <v>124559.1</v>
      </c>
      <c r="O11" s="35">
        <f>J11+E11</f>
        <v>107436.55</v>
      </c>
      <c r="P11" s="35">
        <f>O11/N11*100</f>
        <v>86.253473250850405</v>
      </c>
      <c r="Q11" s="36">
        <f>O11/M11*100</f>
        <v>86.226393011283733</v>
      </c>
    </row>
    <row r="12" spans="1:17" s="40" customFormat="1" ht="31.5">
      <c r="A12" s="17" t="s">
        <v>8</v>
      </c>
      <c r="B12" s="18">
        <v>11000000</v>
      </c>
      <c r="C12" s="38">
        <f>C13+C14</f>
        <v>102930.86</v>
      </c>
      <c r="D12" s="38">
        <f>D13+D14</f>
        <v>100003.6</v>
      </c>
      <c r="E12" s="38">
        <f>E13+E14</f>
        <v>92489.22600000001</v>
      </c>
      <c r="F12" s="39">
        <f>E12/D12*100</f>
        <v>92.485896507725727</v>
      </c>
      <c r="G12" s="39">
        <f>E12/C12*100</f>
        <v>89.855681765410296</v>
      </c>
      <c r="H12" s="38"/>
      <c r="I12" s="38"/>
      <c r="J12" s="38"/>
      <c r="K12" s="38"/>
      <c r="L12" s="38"/>
      <c r="M12" s="35">
        <f t="shared" ref="M12:M75" si="1">H12+C12</f>
        <v>102930.86</v>
      </c>
      <c r="N12" s="35">
        <f t="shared" ref="N12:N75" si="2">I12+D12</f>
        <v>100003.6</v>
      </c>
      <c r="O12" s="35">
        <f t="shared" ref="O12:O75" si="3">J12+E12</f>
        <v>92489.22600000001</v>
      </c>
      <c r="P12" s="35">
        <f t="shared" ref="P12:P75" si="4">O12/N12*100</f>
        <v>92.485896507725727</v>
      </c>
      <c r="Q12" s="36">
        <f t="shared" ref="Q12:Q75" si="5">O12/M12*100</f>
        <v>89.855681765410296</v>
      </c>
    </row>
    <row r="13" spans="1:17" s="40" customFormat="1">
      <c r="A13" s="17" t="s">
        <v>9</v>
      </c>
      <c r="B13" s="18">
        <v>11010000</v>
      </c>
      <c r="C13" s="38">
        <v>102717.36</v>
      </c>
      <c r="D13" s="68">
        <v>99788.6</v>
      </c>
      <c r="E13" s="68">
        <v>92402.835000000006</v>
      </c>
      <c r="F13" s="39">
        <f t="shared" ref="F13:F28" si="6">E13/D13*100</f>
        <v>92.598588415911237</v>
      </c>
      <c r="G13" s="39">
        <f t="shared" ref="G13:G28" si="7">E13/C13*100</f>
        <v>89.95834297143152</v>
      </c>
      <c r="H13" s="38"/>
      <c r="I13" s="38"/>
      <c r="J13" s="38"/>
      <c r="K13" s="38"/>
      <c r="L13" s="38"/>
      <c r="M13" s="35">
        <f t="shared" si="1"/>
        <v>102717.36</v>
      </c>
      <c r="N13" s="35">
        <f t="shared" si="2"/>
        <v>99788.6</v>
      </c>
      <c r="O13" s="35">
        <f t="shared" si="3"/>
        <v>92402.835000000006</v>
      </c>
      <c r="P13" s="35">
        <f t="shared" si="4"/>
        <v>92.598588415911237</v>
      </c>
      <c r="Q13" s="36">
        <f t="shared" si="5"/>
        <v>89.95834297143152</v>
      </c>
    </row>
    <row r="14" spans="1:17" s="40" customFormat="1">
      <c r="A14" s="17" t="s">
        <v>10</v>
      </c>
      <c r="B14" s="18">
        <v>11020000</v>
      </c>
      <c r="C14" s="38">
        <v>213.5</v>
      </c>
      <c r="D14" s="68">
        <v>215</v>
      </c>
      <c r="E14" s="68">
        <v>86.391000000000005</v>
      </c>
      <c r="F14" s="39">
        <f t="shared" ref="F14" si="8">E14/D14*100</f>
        <v>40.18186046511628</v>
      </c>
      <c r="G14" s="39"/>
      <c r="H14" s="38"/>
      <c r="I14" s="38"/>
      <c r="J14" s="38"/>
      <c r="K14" s="38"/>
      <c r="L14" s="38"/>
      <c r="M14" s="35">
        <f t="shared" si="1"/>
        <v>213.5</v>
      </c>
      <c r="N14" s="35">
        <f t="shared" si="2"/>
        <v>215</v>
      </c>
      <c r="O14" s="35">
        <f t="shared" si="3"/>
        <v>86.391000000000005</v>
      </c>
      <c r="P14" s="35">
        <f t="shared" si="4"/>
        <v>40.18186046511628</v>
      </c>
      <c r="Q14" s="36"/>
    </row>
    <row r="15" spans="1:17" s="40" customFormat="1">
      <c r="A15" s="17" t="s">
        <v>142</v>
      </c>
      <c r="B15" s="18">
        <v>13010000</v>
      </c>
      <c r="C15" s="38"/>
      <c r="D15" s="39"/>
      <c r="E15" s="39"/>
      <c r="F15" s="39"/>
      <c r="G15" s="39" t="e">
        <f t="shared" ref="G15" si="9">E15/C15*100</f>
        <v>#DIV/0!</v>
      </c>
      <c r="H15" s="38"/>
      <c r="I15" s="38"/>
      <c r="J15" s="38"/>
      <c r="K15" s="38"/>
      <c r="L15" s="38"/>
      <c r="M15" s="35">
        <f t="shared" ref="M15" si="10">H15+C15</f>
        <v>0</v>
      </c>
      <c r="N15" s="35">
        <f t="shared" ref="N15" si="11">I15+D15</f>
        <v>0</v>
      </c>
      <c r="O15" s="35">
        <f t="shared" ref="O15" si="12">J15+E15</f>
        <v>0</v>
      </c>
      <c r="P15" s="35"/>
      <c r="Q15" s="36" t="e">
        <f t="shared" ref="Q15" si="13">O15/M15*100</f>
        <v>#DIV/0!</v>
      </c>
    </row>
    <row r="16" spans="1:17" s="40" customFormat="1" ht="31.5">
      <c r="A16" s="17" t="s">
        <v>121</v>
      </c>
      <c r="B16" s="18">
        <v>13030000</v>
      </c>
      <c r="C16" s="38">
        <v>28.012</v>
      </c>
      <c r="D16" s="68">
        <v>45.5</v>
      </c>
      <c r="E16" s="68">
        <v>0.32200000000000001</v>
      </c>
      <c r="F16" s="39">
        <f>E16/D16*100</f>
        <v>0.70769230769230773</v>
      </c>
      <c r="G16" s="39">
        <f>E16/C16*100</f>
        <v>1.1495073539911467</v>
      </c>
      <c r="H16" s="38"/>
      <c r="I16" s="38"/>
      <c r="J16" s="38"/>
      <c r="K16" s="38"/>
      <c r="L16" s="38"/>
      <c r="M16" s="35">
        <f>H16+C16</f>
        <v>28.012</v>
      </c>
      <c r="N16" s="35">
        <f>I16+D16</f>
        <v>45.5</v>
      </c>
      <c r="O16" s="35">
        <f>J16+E16</f>
        <v>0.32200000000000001</v>
      </c>
      <c r="P16" s="35">
        <f>O16/N16*100</f>
        <v>0.70769230769230773</v>
      </c>
      <c r="Q16" s="36">
        <f>O16/M16*100</f>
        <v>1.1495073539911467</v>
      </c>
    </row>
    <row r="17" spans="1:17" s="41" customFormat="1" ht="30" customHeight="1">
      <c r="A17" s="19" t="s">
        <v>102</v>
      </c>
      <c r="B17" s="16">
        <v>14000000</v>
      </c>
      <c r="C17" s="34">
        <f>SUM(C18:C20)</f>
        <v>6183.2170000000006</v>
      </c>
      <c r="D17" s="34">
        <f>SUM(D18:D20)</f>
        <v>7570</v>
      </c>
      <c r="E17" s="34">
        <f>SUM(E18:E20)</f>
        <v>2564.0349999999999</v>
      </c>
      <c r="F17" s="35">
        <f t="shared" si="6"/>
        <v>33.871003963011887</v>
      </c>
      <c r="G17" s="35">
        <f t="shared" si="7"/>
        <v>41.467653488467242</v>
      </c>
      <c r="H17" s="34"/>
      <c r="I17" s="34"/>
      <c r="J17" s="34"/>
      <c r="K17" s="34"/>
      <c r="L17" s="34"/>
      <c r="M17" s="35">
        <f t="shared" si="1"/>
        <v>6183.2170000000006</v>
      </c>
      <c r="N17" s="35">
        <f t="shared" si="2"/>
        <v>7570</v>
      </c>
      <c r="O17" s="35">
        <f t="shared" si="3"/>
        <v>2564.0349999999999</v>
      </c>
      <c r="P17" s="35">
        <f t="shared" si="4"/>
        <v>33.871003963011887</v>
      </c>
      <c r="Q17" s="36">
        <f t="shared" si="5"/>
        <v>41.467653488467242</v>
      </c>
    </row>
    <row r="18" spans="1:17" s="40" customFormat="1" ht="18" customHeight="1">
      <c r="A18" s="20" t="s">
        <v>103</v>
      </c>
      <c r="B18" s="21">
        <v>140219</v>
      </c>
      <c r="C18" s="73">
        <v>557.34500000000003</v>
      </c>
      <c r="D18" s="69">
        <v>620</v>
      </c>
      <c r="E18" s="69">
        <v>190.452</v>
      </c>
      <c r="F18" s="43">
        <f>E18/D18*100</f>
        <v>30.718064516129033</v>
      </c>
      <c r="G18" s="39">
        <f t="shared" si="7"/>
        <v>34.17129426118472</v>
      </c>
      <c r="H18" s="38"/>
      <c r="I18" s="38"/>
      <c r="J18" s="38"/>
      <c r="K18" s="38"/>
      <c r="L18" s="38"/>
      <c r="M18" s="44">
        <f t="shared" ref="M18:O20" si="14">H18+C18</f>
        <v>557.34500000000003</v>
      </c>
      <c r="N18" s="44">
        <f t="shared" si="14"/>
        <v>620</v>
      </c>
      <c r="O18" s="44">
        <f t="shared" si="14"/>
        <v>190.452</v>
      </c>
      <c r="P18" s="44">
        <f>O18/N18*100</f>
        <v>30.718064516129033</v>
      </c>
      <c r="Q18" s="45">
        <f>O18/M18*100</f>
        <v>34.17129426118472</v>
      </c>
    </row>
    <row r="19" spans="1:17" s="40" customFormat="1" ht="30" customHeight="1">
      <c r="A19" s="20" t="s">
        <v>104</v>
      </c>
      <c r="B19" s="21">
        <v>140319</v>
      </c>
      <c r="C19" s="73">
        <v>1892.848</v>
      </c>
      <c r="D19" s="69">
        <v>2050</v>
      </c>
      <c r="E19" s="69">
        <v>645.02700000000004</v>
      </c>
      <c r="F19" s="43">
        <f>E19/D19*100</f>
        <v>31.464731707317071</v>
      </c>
      <c r="G19" s="39">
        <f t="shared" si="7"/>
        <v>34.077062711850083</v>
      </c>
      <c r="H19" s="38"/>
      <c r="I19" s="38"/>
      <c r="J19" s="38"/>
      <c r="K19" s="38"/>
      <c r="L19" s="38"/>
      <c r="M19" s="44">
        <f t="shared" si="14"/>
        <v>1892.848</v>
      </c>
      <c r="N19" s="44">
        <f t="shared" si="14"/>
        <v>2050</v>
      </c>
      <c r="O19" s="44">
        <f t="shared" si="14"/>
        <v>645.02700000000004</v>
      </c>
      <c r="P19" s="44">
        <f>O19/N19*100</f>
        <v>31.464731707317071</v>
      </c>
      <c r="Q19" s="45">
        <f>O19/M19*100</f>
        <v>34.077062711850083</v>
      </c>
    </row>
    <row r="20" spans="1:17" s="40" customFormat="1" ht="30" customHeight="1">
      <c r="A20" s="20" t="s">
        <v>11</v>
      </c>
      <c r="B20" s="21">
        <v>14040000</v>
      </c>
      <c r="C20" s="73">
        <v>3733.0239999999999</v>
      </c>
      <c r="D20" s="42">
        <v>4900</v>
      </c>
      <c r="E20" s="42">
        <v>1728.556</v>
      </c>
      <c r="F20" s="43">
        <f>E20/D20*100</f>
        <v>35.276653061224486</v>
      </c>
      <c r="G20" s="39">
        <f t="shared" si="7"/>
        <v>46.304443796771736</v>
      </c>
      <c r="H20" s="38"/>
      <c r="I20" s="38"/>
      <c r="J20" s="38"/>
      <c r="K20" s="38"/>
      <c r="L20" s="38"/>
      <c r="M20" s="44">
        <f t="shared" si="14"/>
        <v>3733.0239999999999</v>
      </c>
      <c r="N20" s="44">
        <f t="shared" si="14"/>
        <v>4900</v>
      </c>
      <c r="O20" s="44">
        <f t="shared" si="14"/>
        <v>1728.556</v>
      </c>
      <c r="P20" s="44">
        <f>O20/N20*100</f>
        <v>35.276653061224486</v>
      </c>
      <c r="Q20" s="45">
        <f>O20/M20*100</f>
        <v>46.304443796771736</v>
      </c>
    </row>
    <row r="21" spans="1:17" s="41" customFormat="1">
      <c r="A21" s="19" t="s">
        <v>12</v>
      </c>
      <c r="B21" s="16">
        <v>18000000</v>
      </c>
      <c r="C21" s="34">
        <f>C22+C28+C27+C26</f>
        <v>15327.300000000001</v>
      </c>
      <c r="D21" s="34">
        <f>D22+D28+D27+D26</f>
        <v>16742</v>
      </c>
      <c r="E21" s="34">
        <f>E22+E28+E27+E26</f>
        <v>12244.98</v>
      </c>
      <c r="F21" s="35">
        <f t="shared" si="6"/>
        <v>73.139290407358743</v>
      </c>
      <c r="G21" s="35">
        <f t="shared" si="7"/>
        <v>79.890000195729186</v>
      </c>
      <c r="H21" s="34">
        <f>H22+H28+H27+H26</f>
        <v>0</v>
      </c>
      <c r="I21" s="34">
        <f>I22+I28+I27+I26</f>
        <v>0</v>
      </c>
      <c r="J21" s="34">
        <f>J22+J28+J27+J26</f>
        <v>0</v>
      </c>
      <c r="K21" s="35"/>
      <c r="L21" s="35"/>
      <c r="M21" s="34">
        <f>M22+M28+M27+M26</f>
        <v>15327.300000000001</v>
      </c>
      <c r="N21" s="34">
        <f>N22+N28+N27+N26</f>
        <v>16742</v>
      </c>
      <c r="O21" s="34">
        <f>O22+O28+O27+O26</f>
        <v>12244.98</v>
      </c>
      <c r="P21" s="35">
        <f t="shared" si="4"/>
        <v>73.139290407358743</v>
      </c>
      <c r="Q21" s="36">
        <f t="shared" si="5"/>
        <v>79.890000195729186</v>
      </c>
    </row>
    <row r="22" spans="1:17" s="40" customFormat="1" ht="36.75" customHeight="1">
      <c r="A22" s="17" t="s">
        <v>66</v>
      </c>
      <c r="B22" s="18">
        <v>18010000</v>
      </c>
      <c r="C22" s="38">
        <f>C23+C24+C25</f>
        <v>4885.3</v>
      </c>
      <c r="D22" s="38">
        <f>D23+D24+D25</f>
        <v>5343</v>
      </c>
      <c r="E22" s="38">
        <f>E23+E24+E25</f>
        <v>3014.1480000000001</v>
      </c>
      <c r="F22" s="39">
        <f t="shared" si="6"/>
        <v>56.41302638966873</v>
      </c>
      <c r="G22" s="39">
        <f t="shared" si="7"/>
        <v>61.698319448140339</v>
      </c>
      <c r="H22" s="38"/>
      <c r="I22" s="38"/>
      <c r="J22" s="38"/>
      <c r="K22" s="38"/>
      <c r="L22" s="38"/>
      <c r="M22" s="35">
        <f t="shared" si="1"/>
        <v>4885.3</v>
      </c>
      <c r="N22" s="35">
        <f t="shared" si="2"/>
        <v>5343</v>
      </c>
      <c r="O22" s="35">
        <f t="shared" si="3"/>
        <v>3014.1480000000001</v>
      </c>
      <c r="P22" s="35">
        <f t="shared" si="4"/>
        <v>56.41302638966873</v>
      </c>
      <c r="Q22" s="36">
        <f t="shared" si="5"/>
        <v>61.698319448140339</v>
      </c>
    </row>
    <row r="23" spans="1:17" s="46" customFormat="1" ht="30" customHeight="1">
      <c r="A23" s="20" t="s">
        <v>67</v>
      </c>
      <c r="B23" s="21" t="s">
        <v>69</v>
      </c>
      <c r="C23" s="42">
        <v>1251.3</v>
      </c>
      <c r="D23" s="42">
        <v>1495.9</v>
      </c>
      <c r="E23" s="42">
        <v>919.10299999999995</v>
      </c>
      <c r="F23" s="39">
        <f t="shared" si="6"/>
        <v>61.441473360518742</v>
      </c>
      <c r="G23" s="43">
        <f t="shared" si="7"/>
        <v>73.451850075921044</v>
      </c>
      <c r="H23" s="42"/>
      <c r="I23" s="42"/>
      <c r="J23" s="42"/>
      <c r="K23" s="42"/>
      <c r="L23" s="42"/>
      <c r="M23" s="44">
        <f t="shared" si="1"/>
        <v>1251.3</v>
      </c>
      <c r="N23" s="44">
        <f t="shared" si="2"/>
        <v>1495.9</v>
      </c>
      <c r="O23" s="44">
        <f t="shared" si="3"/>
        <v>919.10299999999995</v>
      </c>
      <c r="P23" s="44">
        <f t="shared" si="4"/>
        <v>61.441473360518742</v>
      </c>
      <c r="Q23" s="45">
        <f t="shared" si="5"/>
        <v>73.451850075921044</v>
      </c>
    </row>
    <row r="24" spans="1:17" s="46" customFormat="1" ht="34.5" customHeight="1">
      <c r="A24" s="20" t="s">
        <v>68</v>
      </c>
      <c r="B24" s="21" t="s">
        <v>70</v>
      </c>
      <c r="C24" s="42">
        <v>3634</v>
      </c>
      <c r="D24" s="42">
        <v>3847.1</v>
      </c>
      <c r="E24" s="42">
        <v>2095.0450000000001</v>
      </c>
      <c r="F24" s="39">
        <f t="shared" si="6"/>
        <v>54.45777338774662</v>
      </c>
      <c r="G24" s="43">
        <f t="shared" si="7"/>
        <v>57.651210787011564</v>
      </c>
      <c r="H24" s="42"/>
      <c r="I24" s="42"/>
      <c r="J24" s="42"/>
      <c r="K24" s="42"/>
      <c r="L24" s="42"/>
      <c r="M24" s="44">
        <f t="shared" si="1"/>
        <v>3634</v>
      </c>
      <c r="N24" s="44">
        <f t="shared" si="2"/>
        <v>3847.1</v>
      </c>
      <c r="O24" s="44">
        <f t="shared" si="3"/>
        <v>2095.0450000000001</v>
      </c>
      <c r="P24" s="44">
        <f t="shared" si="4"/>
        <v>54.45777338774662</v>
      </c>
      <c r="Q24" s="45">
        <f t="shared" si="5"/>
        <v>57.651210787011564</v>
      </c>
    </row>
    <row r="25" spans="1:17" s="46" customFormat="1" ht="34.5" customHeight="1">
      <c r="A25" s="20" t="s">
        <v>72</v>
      </c>
      <c r="B25" s="21" t="s">
        <v>71</v>
      </c>
      <c r="C25" s="42"/>
      <c r="D25" s="42"/>
      <c r="E25" s="42"/>
      <c r="F25" s="39" t="e">
        <f t="shared" si="6"/>
        <v>#DIV/0!</v>
      </c>
      <c r="G25" s="39" t="e">
        <f t="shared" ref="G25:G26" si="15">E25/C25*100</f>
        <v>#DIV/0!</v>
      </c>
      <c r="H25" s="42"/>
      <c r="I25" s="42"/>
      <c r="J25" s="42"/>
      <c r="K25" s="42"/>
      <c r="L25" s="42"/>
      <c r="M25" s="44">
        <f t="shared" ref="M25:O27" si="16">H25+C25</f>
        <v>0</v>
      </c>
      <c r="N25" s="44">
        <f t="shared" si="16"/>
        <v>0</v>
      </c>
      <c r="O25" s="44">
        <f t="shared" si="16"/>
        <v>0</v>
      </c>
      <c r="P25" s="44" t="e">
        <f>O25/N25*100</f>
        <v>#DIV/0!</v>
      </c>
      <c r="Q25" s="45" t="e">
        <f>O25/M25*100</f>
        <v>#DIV/0!</v>
      </c>
    </row>
    <row r="26" spans="1:17" s="46" customFormat="1" ht="34.5" customHeight="1">
      <c r="A26" s="20" t="s">
        <v>135</v>
      </c>
      <c r="B26" s="21">
        <v>18030200</v>
      </c>
      <c r="C26" s="42">
        <v>2.9</v>
      </c>
      <c r="D26" s="69">
        <v>4</v>
      </c>
      <c r="E26" s="70">
        <v>1.5740000000000001</v>
      </c>
      <c r="F26" s="39">
        <f t="shared" ref="F26" si="17">E26/D26*100</f>
        <v>39.35</v>
      </c>
      <c r="G26" s="39">
        <f t="shared" si="15"/>
        <v>54.275862068965516</v>
      </c>
      <c r="H26" s="42"/>
      <c r="I26" s="42"/>
      <c r="J26" s="42"/>
      <c r="K26" s="42"/>
      <c r="L26" s="42"/>
      <c r="M26" s="35">
        <f t="shared" si="16"/>
        <v>2.9</v>
      </c>
      <c r="N26" s="35">
        <f t="shared" si="16"/>
        <v>4</v>
      </c>
      <c r="O26" s="35">
        <f t="shared" si="16"/>
        <v>1.5740000000000001</v>
      </c>
      <c r="P26" s="35">
        <f>O26/N26*100</f>
        <v>39.35</v>
      </c>
      <c r="Q26" s="36">
        <f>O26/M26*100</f>
        <v>54.275862068965516</v>
      </c>
    </row>
    <row r="27" spans="1:17" s="46" customFormat="1" ht="34.5" hidden="1" customHeight="1">
      <c r="A27" s="22" t="s">
        <v>105</v>
      </c>
      <c r="B27" s="21">
        <v>18040000</v>
      </c>
      <c r="C27" s="42"/>
      <c r="D27" s="42"/>
      <c r="E27" s="42"/>
      <c r="F27" s="43"/>
      <c r="G27" s="43" t="e">
        <f>E27/C27*100</f>
        <v>#DIV/0!</v>
      </c>
      <c r="H27" s="42"/>
      <c r="I27" s="42"/>
      <c r="J27" s="42"/>
      <c r="K27" s="39" t="e">
        <f>J27/I27*100</f>
        <v>#DIV/0!</v>
      </c>
      <c r="L27" s="39" t="e">
        <f>J27/H27*100</f>
        <v>#DIV/0!</v>
      </c>
      <c r="M27" s="44">
        <f t="shared" si="16"/>
        <v>0</v>
      </c>
      <c r="N27" s="44">
        <f t="shared" si="16"/>
        <v>0</v>
      </c>
      <c r="O27" s="44">
        <f t="shared" si="16"/>
        <v>0</v>
      </c>
      <c r="P27" s="44" t="e">
        <f>O27/N27*100</f>
        <v>#DIV/0!</v>
      </c>
      <c r="Q27" s="45" t="e">
        <f>O27/M27*100</f>
        <v>#DIV/0!</v>
      </c>
    </row>
    <row r="28" spans="1:17" s="40" customFormat="1">
      <c r="A28" s="17" t="s">
        <v>13</v>
      </c>
      <c r="B28" s="18">
        <v>18050000</v>
      </c>
      <c r="C28" s="38">
        <v>10439.1</v>
      </c>
      <c r="D28" s="69">
        <v>11395</v>
      </c>
      <c r="E28" s="70">
        <v>9229.2579999999998</v>
      </c>
      <c r="F28" s="39">
        <f t="shared" si="6"/>
        <v>80.993927161035543</v>
      </c>
      <c r="G28" s="39">
        <f t="shared" si="7"/>
        <v>88.410475998888799</v>
      </c>
      <c r="H28" s="38"/>
      <c r="I28" s="38"/>
      <c r="J28" s="38"/>
      <c r="K28" s="39"/>
      <c r="L28" s="39"/>
      <c r="M28" s="35">
        <f t="shared" si="1"/>
        <v>10439.1</v>
      </c>
      <c r="N28" s="35">
        <f t="shared" si="2"/>
        <v>11395</v>
      </c>
      <c r="O28" s="35">
        <f t="shared" si="3"/>
        <v>9229.2579999999998</v>
      </c>
      <c r="P28" s="35">
        <f t="shared" si="4"/>
        <v>80.993927161035543</v>
      </c>
      <c r="Q28" s="36">
        <f t="shared" si="5"/>
        <v>88.410475998888799</v>
      </c>
    </row>
    <row r="29" spans="1:17" s="40" customFormat="1">
      <c r="A29" s="17" t="s">
        <v>74</v>
      </c>
      <c r="B29" s="18">
        <v>19000000</v>
      </c>
      <c r="C29" s="38"/>
      <c r="D29" s="38"/>
      <c r="E29" s="38"/>
      <c r="F29" s="39"/>
      <c r="G29" s="39"/>
      <c r="H29" s="38">
        <f>H30</f>
        <v>128.83000000000001</v>
      </c>
      <c r="I29" s="38">
        <f t="shared" ref="I29:J29" si="18">I30</f>
        <v>198</v>
      </c>
      <c r="J29" s="38">
        <f t="shared" si="18"/>
        <v>137.98699999999999</v>
      </c>
      <c r="K29" s="39">
        <f>J29/I29*100</f>
        <v>69.690404040404047</v>
      </c>
      <c r="L29" s="39">
        <f>J29/H29*100</f>
        <v>107.10781650236744</v>
      </c>
      <c r="M29" s="35">
        <f t="shared" ref="M29:O31" si="19">H29+C29</f>
        <v>128.83000000000001</v>
      </c>
      <c r="N29" s="35">
        <f t="shared" si="19"/>
        <v>198</v>
      </c>
      <c r="O29" s="35">
        <f t="shared" si="19"/>
        <v>137.98699999999999</v>
      </c>
      <c r="P29" s="35">
        <f>O29/N29*100</f>
        <v>69.690404040404047</v>
      </c>
      <c r="Q29" s="36">
        <f>O29/M29*100</f>
        <v>107.10781650236744</v>
      </c>
    </row>
    <row r="30" spans="1:17" s="40" customFormat="1">
      <c r="A30" s="17" t="s">
        <v>73</v>
      </c>
      <c r="B30" s="18">
        <v>19010000</v>
      </c>
      <c r="C30" s="38"/>
      <c r="D30" s="38"/>
      <c r="E30" s="38"/>
      <c r="F30" s="39"/>
      <c r="G30" s="39"/>
      <c r="H30" s="71">
        <v>128.83000000000001</v>
      </c>
      <c r="I30" s="71">
        <v>198</v>
      </c>
      <c r="J30" s="71">
        <v>137.98699999999999</v>
      </c>
      <c r="K30" s="39">
        <f>J30/I30*100</f>
        <v>69.690404040404047</v>
      </c>
      <c r="L30" s="39">
        <f>J30/H30*100</f>
        <v>107.10781650236744</v>
      </c>
      <c r="M30" s="35">
        <f t="shared" si="19"/>
        <v>128.83000000000001</v>
      </c>
      <c r="N30" s="35">
        <f t="shared" si="19"/>
        <v>198</v>
      </c>
      <c r="O30" s="35">
        <f t="shared" si="19"/>
        <v>137.98699999999999</v>
      </c>
      <c r="P30" s="35">
        <f>O30/N30*100</f>
        <v>69.690404040404047</v>
      </c>
      <c r="Q30" s="36">
        <f>O30/M30*100</f>
        <v>107.10781650236744</v>
      </c>
    </row>
    <row r="31" spans="1:17" s="40" customFormat="1" hidden="1">
      <c r="A31" s="17" t="s">
        <v>75</v>
      </c>
      <c r="B31" s="18">
        <v>19050000</v>
      </c>
      <c r="C31" s="38"/>
      <c r="D31" s="38"/>
      <c r="E31" s="38"/>
      <c r="F31" s="39"/>
      <c r="G31" s="39"/>
      <c r="H31" s="38"/>
      <c r="I31" s="38"/>
      <c r="J31" s="38"/>
      <c r="K31" s="39"/>
      <c r="L31" s="39" t="e">
        <f>J31/H31*100</f>
        <v>#DIV/0!</v>
      </c>
      <c r="M31" s="35">
        <f t="shared" si="19"/>
        <v>0</v>
      </c>
      <c r="N31" s="35">
        <f t="shared" si="19"/>
        <v>0</v>
      </c>
      <c r="O31" s="35">
        <f t="shared" si="19"/>
        <v>0</v>
      </c>
      <c r="P31" s="35"/>
      <c r="Q31" s="36" t="e">
        <f>O31/M31*100</f>
        <v>#DIV/0!</v>
      </c>
    </row>
    <row r="32" spans="1:17" s="37" customFormat="1">
      <c r="A32" s="15" t="s">
        <v>14</v>
      </c>
      <c r="B32" s="16">
        <v>20000000</v>
      </c>
      <c r="C32" s="34">
        <f>C33+C36+C40+C43</f>
        <v>1350.2270000000001</v>
      </c>
      <c r="D32" s="34">
        <f>D33+D36+D40+D43</f>
        <v>977.3</v>
      </c>
      <c r="E32" s="34">
        <f>E33+E36+E40+E43</f>
        <v>542.53800000000001</v>
      </c>
      <c r="F32" s="35">
        <f>E32/D32*100</f>
        <v>55.513967052082272</v>
      </c>
      <c r="G32" s="35">
        <f>E32/C32*100</f>
        <v>40.181243598298657</v>
      </c>
      <c r="H32" s="34">
        <f>H33+H36+H40+H43</f>
        <v>6675.1040000000003</v>
      </c>
      <c r="I32" s="34">
        <f t="shared" ref="I32:J32" si="20">I33+I36+I40+I43</f>
        <v>5934.51</v>
      </c>
      <c r="J32" s="34">
        <f t="shared" si="20"/>
        <v>4870.9589999999998</v>
      </c>
      <c r="K32" s="35">
        <f>J32/I32*100</f>
        <v>82.078537233908094</v>
      </c>
      <c r="L32" s="35">
        <f>J32/H32*100</f>
        <v>72.972031596811064</v>
      </c>
      <c r="M32" s="35">
        <f t="shared" si="1"/>
        <v>8025.3310000000001</v>
      </c>
      <c r="N32" s="35">
        <f t="shared" si="2"/>
        <v>6911.81</v>
      </c>
      <c r="O32" s="35">
        <f t="shared" si="3"/>
        <v>5413.4969999999994</v>
      </c>
      <c r="P32" s="35">
        <f t="shared" si="4"/>
        <v>78.322422057319272</v>
      </c>
      <c r="Q32" s="36">
        <f t="shared" si="5"/>
        <v>67.455124280855188</v>
      </c>
    </row>
    <row r="33" spans="1:17" s="40" customFormat="1" ht="18.75" customHeight="1">
      <c r="A33" s="17" t="s">
        <v>15</v>
      </c>
      <c r="B33" s="18">
        <v>21000000</v>
      </c>
      <c r="C33" s="38">
        <f>C35+C34</f>
        <v>10.898</v>
      </c>
      <c r="D33" s="38">
        <f>D35+D34</f>
        <v>9.5</v>
      </c>
      <c r="E33" s="38">
        <f>E35+E34</f>
        <v>2.04</v>
      </c>
      <c r="F33" s="39">
        <f t="shared" ref="F33:F40" si="21">E33/D33*100</f>
        <v>21.473684210526319</v>
      </c>
      <c r="G33" s="39">
        <f t="shared" ref="G33:G40" si="22">E33/C33*100</f>
        <v>18.719031014865113</v>
      </c>
      <c r="H33" s="38"/>
      <c r="I33" s="38"/>
      <c r="J33" s="38"/>
      <c r="K33" s="38"/>
      <c r="L33" s="38"/>
      <c r="M33" s="35">
        <f t="shared" si="1"/>
        <v>10.898</v>
      </c>
      <c r="N33" s="35">
        <f t="shared" si="2"/>
        <v>9.5</v>
      </c>
      <c r="O33" s="35">
        <f t="shared" si="3"/>
        <v>2.04</v>
      </c>
      <c r="P33" s="35">
        <f t="shared" si="4"/>
        <v>21.473684210526319</v>
      </c>
      <c r="Q33" s="36">
        <f t="shared" si="5"/>
        <v>18.719031014865113</v>
      </c>
    </row>
    <row r="34" spans="1:17" s="40" customFormat="1" ht="31.5" hidden="1" customHeight="1">
      <c r="A34" s="17" t="s">
        <v>16</v>
      </c>
      <c r="B34" s="18">
        <v>21050000</v>
      </c>
      <c r="C34" s="38"/>
      <c r="D34" s="38"/>
      <c r="E34" s="38"/>
      <c r="F34" s="39" t="e">
        <f t="shared" si="21"/>
        <v>#DIV/0!</v>
      </c>
      <c r="G34" s="39" t="e">
        <f t="shared" si="22"/>
        <v>#DIV/0!</v>
      </c>
      <c r="H34" s="38"/>
      <c r="I34" s="38"/>
      <c r="J34" s="38"/>
      <c r="K34" s="38"/>
      <c r="L34" s="38"/>
      <c r="M34" s="35">
        <f t="shared" si="1"/>
        <v>0</v>
      </c>
      <c r="N34" s="35">
        <f t="shared" si="2"/>
        <v>0</v>
      </c>
      <c r="O34" s="35">
        <f t="shared" si="3"/>
        <v>0</v>
      </c>
      <c r="P34" s="35" t="e">
        <f t="shared" si="4"/>
        <v>#DIV/0!</v>
      </c>
      <c r="Q34" s="36" t="e">
        <f t="shared" si="5"/>
        <v>#DIV/0!</v>
      </c>
    </row>
    <row r="35" spans="1:17" s="40" customFormat="1">
      <c r="A35" s="17" t="s">
        <v>17</v>
      </c>
      <c r="B35" s="18">
        <v>21080000</v>
      </c>
      <c r="C35" s="38">
        <v>10.898</v>
      </c>
      <c r="D35" s="38">
        <v>9.5</v>
      </c>
      <c r="E35" s="38">
        <v>2.04</v>
      </c>
      <c r="F35" s="39">
        <f t="shared" si="21"/>
        <v>21.473684210526319</v>
      </c>
      <c r="G35" s="39">
        <f t="shared" si="22"/>
        <v>18.719031014865113</v>
      </c>
      <c r="H35" s="38"/>
      <c r="I35" s="38"/>
      <c r="J35" s="38"/>
      <c r="K35" s="38"/>
      <c r="L35" s="38"/>
      <c r="M35" s="35">
        <f t="shared" si="1"/>
        <v>10.898</v>
      </c>
      <c r="N35" s="35">
        <f t="shared" si="2"/>
        <v>9.5</v>
      </c>
      <c r="O35" s="35">
        <f t="shared" si="3"/>
        <v>2.04</v>
      </c>
      <c r="P35" s="35">
        <f t="shared" si="4"/>
        <v>21.473684210526319</v>
      </c>
      <c r="Q35" s="36">
        <f t="shared" si="5"/>
        <v>18.719031014865113</v>
      </c>
    </row>
    <row r="36" spans="1:17" s="40" customFormat="1" ht="31.5">
      <c r="A36" s="17" t="s">
        <v>18</v>
      </c>
      <c r="B36" s="18">
        <v>22000000</v>
      </c>
      <c r="C36" s="38">
        <f>SUM(C37:C39)</f>
        <v>974.20600000000002</v>
      </c>
      <c r="D36" s="38">
        <f>SUM(D37:D39)</f>
        <v>892</v>
      </c>
      <c r="E36" s="38">
        <f>SUM(E37:E39)</f>
        <v>269.20499999999998</v>
      </c>
      <c r="F36" s="39">
        <f t="shared" si="21"/>
        <v>30.179932735426007</v>
      </c>
      <c r="G36" s="39">
        <f t="shared" si="22"/>
        <v>27.633272634329902</v>
      </c>
      <c r="H36" s="38"/>
      <c r="I36" s="38"/>
      <c r="J36" s="38"/>
      <c r="K36" s="38"/>
      <c r="L36" s="38"/>
      <c r="M36" s="35">
        <f t="shared" si="1"/>
        <v>974.20600000000002</v>
      </c>
      <c r="N36" s="35">
        <f t="shared" si="2"/>
        <v>892</v>
      </c>
      <c r="O36" s="35">
        <f t="shared" si="3"/>
        <v>269.20499999999998</v>
      </c>
      <c r="P36" s="35">
        <f t="shared" si="4"/>
        <v>30.179932735426007</v>
      </c>
      <c r="Q36" s="36">
        <f t="shared" si="5"/>
        <v>27.633272634329902</v>
      </c>
    </row>
    <row r="37" spans="1:17" s="40" customFormat="1">
      <c r="A37" s="17" t="s">
        <v>19</v>
      </c>
      <c r="B37" s="18">
        <v>22010000</v>
      </c>
      <c r="C37" s="38">
        <v>593.41600000000005</v>
      </c>
      <c r="D37" s="67">
        <v>616.5</v>
      </c>
      <c r="E37" s="71">
        <v>217.76</v>
      </c>
      <c r="F37" s="39">
        <f t="shared" si="21"/>
        <v>35.321978913219787</v>
      </c>
      <c r="G37" s="39">
        <f t="shared" si="22"/>
        <v>36.696010892864365</v>
      </c>
      <c r="H37" s="38"/>
      <c r="I37" s="38"/>
      <c r="J37" s="38"/>
      <c r="K37" s="38"/>
      <c r="L37" s="38"/>
      <c r="M37" s="35">
        <f t="shared" si="1"/>
        <v>593.41600000000005</v>
      </c>
      <c r="N37" s="35">
        <f t="shared" si="2"/>
        <v>616.5</v>
      </c>
      <c r="O37" s="35">
        <f t="shared" si="3"/>
        <v>217.76</v>
      </c>
      <c r="P37" s="35">
        <f t="shared" si="4"/>
        <v>35.321978913219787</v>
      </c>
      <c r="Q37" s="36">
        <f t="shared" si="5"/>
        <v>36.696010892864365</v>
      </c>
    </row>
    <row r="38" spans="1:17" s="40" customFormat="1" ht="30" customHeight="1">
      <c r="A38" s="17" t="s">
        <v>20</v>
      </c>
      <c r="B38" s="18">
        <v>22080000</v>
      </c>
      <c r="C38" s="38">
        <v>339.178</v>
      </c>
      <c r="D38" s="67">
        <v>215</v>
      </c>
      <c r="E38" s="71">
        <v>35.869999999999997</v>
      </c>
      <c r="F38" s="39">
        <f t="shared" si="21"/>
        <v>16.683720930232557</v>
      </c>
      <c r="G38" s="39">
        <f t="shared" si="22"/>
        <v>10.575567990848462</v>
      </c>
      <c r="H38" s="38"/>
      <c r="I38" s="38"/>
      <c r="J38" s="38"/>
      <c r="K38" s="38"/>
      <c r="L38" s="38"/>
      <c r="M38" s="35">
        <f t="shared" si="1"/>
        <v>339.178</v>
      </c>
      <c r="N38" s="35">
        <f t="shared" si="2"/>
        <v>215</v>
      </c>
      <c r="O38" s="35">
        <f t="shared" si="3"/>
        <v>35.869999999999997</v>
      </c>
      <c r="P38" s="35">
        <f t="shared" si="4"/>
        <v>16.683720930232557</v>
      </c>
      <c r="Q38" s="36">
        <f t="shared" si="5"/>
        <v>10.575567990848462</v>
      </c>
    </row>
    <row r="39" spans="1:17" s="40" customFormat="1">
      <c r="A39" s="17" t="s">
        <v>21</v>
      </c>
      <c r="B39" s="18">
        <v>22090000</v>
      </c>
      <c r="C39" s="38">
        <v>41.612000000000002</v>
      </c>
      <c r="D39" s="67">
        <v>60.5</v>
      </c>
      <c r="E39" s="71">
        <v>15.574999999999999</v>
      </c>
      <c r="F39" s="39">
        <f t="shared" si="21"/>
        <v>25.743801652892561</v>
      </c>
      <c r="G39" s="39">
        <f t="shared" si="22"/>
        <v>37.429106988368737</v>
      </c>
      <c r="H39" s="38"/>
      <c r="I39" s="38"/>
      <c r="J39" s="38"/>
      <c r="K39" s="38"/>
      <c r="L39" s="38"/>
      <c r="M39" s="35">
        <f t="shared" si="1"/>
        <v>41.612000000000002</v>
      </c>
      <c r="N39" s="35">
        <f t="shared" si="2"/>
        <v>60.5</v>
      </c>
      <c r="O39" s="35">
        <f t="shared" si="3"/>
        <v>15.574999999999999</v>
      </c>
      <c r="P39" s="35">
        <f t="shared" si="4"/>
        <v>25.743801652892561</v>
      </c>
      <c r="Q39" s="36">
        <f t="shared" si="5"/>
        <v>37.429106988368737</v>
      </c>
    </row>
    <row r="40" spans="1:17" s="40" customFormat="1">
      <c r="A40" s="17" t="s">
        <v>22</v>
      </c>
      <c r="B40" s="18">
        <v>24000000</v>
      </c>
      <c r="C40" s="38">
        <v>365.12299999999999</v>
      </c>
      <c r="D40" s="67">
        <v>75.8</v>
      </c>
      <c r="E40" s="71">
        <v>271.29300000000001</v>
      </c>
      <c r="F40" s="39">
        <f t="shared" si="21"/>
        <v>357.90633245382588</v>
      </c>
      <c r="G40" s="39">
        <f t="shared" si="22"/>
        <v>74.301810622721661</v>
      </c>
      <c r="H40" s="38">
        <f>H41+H42</f>
        <v>61.906999999999996</v>
      </c>
      <c r="I40" s="38">
        <f t="shared" ref="I40:J40" si="23">I41+I42</f>
        <v>0</v>
      </c>
      <c r="J40" s="38">
        <f t="shared" si="23"/>
        <v>0</v>
      </c>
      <c r="K40" s="39"/>
      <c r="L40" s="39">
        <f>J40/H40*100</f>
        <v>0</v>
      </c>
      <c r="M40" s="35">
        <f t="shared" si="1"/>
        <v>427.03</v>
      </c>
      <c r="N40" s="35">
        <f t="shared" si="2"/>
        <v>75.8</v>
      </c>
      <c r="O40" s="35">
        <f t="shared" si="3"/>
        <v>271.29300000000001</v>
      </c>
      <c r="P40" s="35">
        <f t="shared" si="4"/>
        <v>357.90633245382588</v>
      </c>
      <c r="Q40" s="36">
        <f t="shared" si="5"/>
        <v>63.530196941666873</v>
      </c>
    </row>
    <row r="41" spans="1:17" s="40" customFormat="1" ht="60" customHeight="1">
      <c r="A41" s="17" t="s">
        <v>139</v>
      </c>
      <c r="B41" s="18">
        <v>24062100</v>
      </c>
      <c r="C41" s="38"/>
      <c r="D41" s="38"/>
      <c r="E41" s="38"/>
      <c r="F41" s="39"/>
      <c r="G41" s="39"/>
      <c r="H41" s="38">
        <v>61.906999999999996</v>
      </c>
      <c r="I41" s="38"/>
      <c r="J41" s="38"/>
      <c r="K41" s="39"/>
      <c r="L41" s="39"/>
      <c r="M41" s="35"/>
      <c r="N41" s="35"/>
      <c r="O41" s="35"/>
      <c r="P41" s="35"/>
      <c r="Q41" s="36"/>
    </row>
    <row r="42" spans="1:17" s="40" customFormat="1" ht="31.5">
      <c r="A42" s="17" t="s">
        <v>101</v>
      </c>
      <c r="B42" s="18">
        <v>24170000</v>
      </c>
      <c r="C42" s="38"/>
      <c r="D42" s="38"/>
      <c r="E42" s="38"/>
      <c r="F42" s="39"/>
      <c r="G42" s="39"/>
      <c r="H42" s="38"/>
      <c r="I42" s="38"/>
      <c r="J42" s="38"/>
      <c r="K42" s="39"/>
      <c r="L42" s="39" t="e">
        <f>J42/H42*100</f>
        <v>#DIV/0!</v>
      </c>
      <c r="M42" s="35"/>
      <c r="N42" s="35"/>
      <c r="O42" s="35"/>
      <c r="P42" s="35"/>
      <c r="Q42" s="36"/>
    </row>
    <row r="43" spans="1:17" s="40" customFormat="1">
      <c r="A43" s="17" t="s">
        <v>23</v>
      </c>
      <c r="B43" s="18">
        <v>25000000</v>
      </c>
      <c r="C43" s="38"/>
      <c r="D43" s="38"/>
      <c r="E43" s="38"/>
      <c r="F43" s="38"/>
      <c r="G43" s="38"/>
      <c r="H43" s="71">
        <v>6613.1970000000001</v>
      </c>
      <c r="I43" s="71">
        <v>5934.51</v>
      </c>
      <c r="J43" s="71">
        <v>4870.9589999999998</v>
      </c>
      <c r="K43" s="39">
        <f>J43/I43*100</f>
        <v>82.078537233908094</v>
      </c>
      <c r="L43" s="39">
        <f>J43/H43*100</f>
        <v>73.655132305902868</v>
      </c>
      <c r="M43" s="35">
        <f t="shared" si="1"/>
        <v>6613.1970000000001</v>
      </c>
      <c r="N43" s="35">
        <f t="shared" si="2"/>
        <v>5934.51</v>
      </c>
      <c r="O43" s="35">
        <f t="shared" si="3"/>
        <v>4870.9589999999998</v>
      </c>
      <c r="P43" s="35">
        <f t="shared" si="4"/>
        <v>82.078537233908094</v>
      </c>
      <c r="Q43" s="36">
        <f t="shared" si="5"/>
        <v>73.655132305902868</v>
      </c>
    </row>
    <row r="44" spans="1:17" s="37" customFormat="1">
      <c r="A44" s="15" t="s">
        <v>24</v>
      </c>
      <c r="B44" s="16">
        <v>30000000</v>
      </c>
      <c r="C44" s="34">
        <f>C45+C49</f>
        <v>0.19600000000000001</v>
      </c>
      <c r="D44" s="34">
        <f>D45+D49</f>
        <v>0.3</v>
      </c>
      <c r="E44" s="34">
        <f>E45+E49</f>
        <v>0</v>
      </c>
      <c r="F44" s="35"/>
      <c r="G44" s="35">
        <f>E44/C44*100</f>
        <v>0</v>
      </c>
      <c r="H44" s="34">
        <f>H45+H49</f>
        <v>1324.3409999999999</v>
      </c>
      <c r="I44" s="34">
        <f>I45+I49</f>
        <v>270.89999999999998</v>
      </c>
      <c r="J44" s="34">
        <f>J45+J49</f>
        <v>63.470999999999997</v>
      </c>
      <c r="K44" s="35">
        <f>J44/I44*100</f>
        <v>23.429678848283501</v>
      </c>
      <c r="L44" s="35"/>
      <c r="M44" s="35">
        <f t="shared" si="1"/>
        <v>1324.5369999999998</v>
      </c>
      <c r="N44" s="35">
        <f t="shared" si="2"/>
        <v>271.2</v>
      </c>
      <c r="O44" s="35">
        <f t="shared" si="3"/>
        <v>63.470999999999997</v>
      </c>
      <c r="P44" s="35">
        <f t="shared" si="4"/>
        <v>23.403761061946902</v>
      </c>
      <c r="Q44" s="36">
        <f t="shared" si="5"/>
        <v>4.7919386170412759</v>
      </c>
    </row>
    <row r="45" spans="1:17" s="40" customFormat="1">
      <c r="A45" s="17" t="s">
        <v>25</v>
      </c>
      <c r="B45" s="18">
        <v>31000000</v>
      </c>
      <c r="C45" s="38">
        <f>SUM(C46:C48)</f>
        <v>0.19600000000000001</v>
      </c>
      <c r="D45" s="38">
        <f>SUM(D46:D48)</f>
        <v>0.3</v>
      </c>
      <c r="E45" s="38">
        <f>SUM(E46:E48)</f>
        <v>0</v>
      </c>
      <c r="F45" s="39"/>
      <c r="G45" s="39">
        <f>E45/C45*100</f>
        <v>0</v>
      </c>
      <c r="H45" s="38">
        <f>H46+H47+H48</f>
        <v>182.876</v>
      </c>
      <c r="I45" s="38">
        <f>I46+I47+I48</f>
        <v>0</v>
      </c>
      <c r="J45" s="38">
        <f>J46+J47+J48</f>
        <v>0</v>
      </c>
      <c r="K45" s="39"/>
      <c r="L45" s="39"/>
      <c r="M45" s="35">
        <f t="shared" si="1"/>
        <v>183.072</v>
      </c>
      <c r="N45" s="35">
        <f t="shared" si="2"/>
        <v>0.3</v>
      </c>
      <c r="O45" s="35">
        <f t="shared" si="3"/>
        <v>0</v>
      </c>
      <c r="P45" s="35">
        <f t="shared" si="4"/>
        <v>0</v>
      </c>
      <c r="Q45" s="36">
        <f t="shared" si="5"/>
        <v>0</v>
      </c>
    </row>
    <row r="46" spans="1:17" s="40" customFormat="1" ht="65.25" customHeight="1">
      <c r="A46" s="17" t="s">
        <v>26</v>
      </c>
      <c r="B46" s="18">
        <v>31010000</v>
      </c>
      <c r="C46" s="38"/>
      <c r="D46" s="38"/>
      <c r="E46" s="38"/>
      <c r="F46" s="39"/>
      <c r="G46" s="39" t="e">
        <f>E46/C46*100</f>
        <v>#DIV/0!</v>
      </c>
      <c r="H46" s="38"/>
      <c r="I46" s="38"/>
      <c r="J46" s="38"/>
      <c r="K46" s="38"/>
      <c r="L46" s="38"/>
      <c r="M46" s="35">
        <f t="shared" si="1"/>
        <v>0</v>
      </c>
      <c r="N46" s="35">
        <f t="shared" si="2"/>
        <v>0</v>
      </c>
      <c r="O46" s="35">
        <f t="shared" si="3"/>
        <v>0</v>
      </c>
      <c r="P46" s="35"/>
      <c r="Q46" s="36" t="e">
        <f t="shared" si="5"/>
        <v>#DIV/0!</v>
      </c>
    </row>
    <row r="47" spans="1:17" s="40" customFormat="1" ht="36" customHeight="1">
      <c r="A47" s="17" t="s">
        <v>27</v>
      </c>
      <c r="B47" s="18">
        <v>31020000</v>
      </c>
      <c r="C47" s="38">
        <v>0.19600000000000001</v>
      </c>
      <c r="D47" s="38">
        <v>0.3</v>
      </c>
      <c r="E47" s="38"/>
      <c r="F47" s="39">
        <f t="shared" ref="F47" si="24">E47/D47*100</f>
        <v>0</v>
      </c>
      <c r="G47" s="39">
        <f>E47/C47*100</f>
        <v>0</v>
      </c>
      <c r="H47" s="38"/>
      <c r="I47" s="38"/>
      <c r="J47" s="38"/>
      <c r="K47" s="38"/>
      <c r="L47" s="38"/>
      <c r="M47" s="35">
        <f t="shared" si="1"/>
        <v>0.19600000000000001</v>
      </c>
      <c r="N47" s="35">
        <f t="shared" si="2"/>
        <v>0.3</v>
      </c>
      <c r="O47" s="35">
        <f t="shared" si="3"/>
        <v>0</v>
      </c>
      <c r="P47" s="35">
        <f t="shared" si="4"/>
        <v>0</v>
      </c>
      <c r="Q47" s="36">
        <f t="shared" si="5"/>
        <v>0</v>
      </c>
    </row>
    <row r="48" spans="1:17" s="40" customFormat="1" ht="32.25" customHeight="1">
      <c r="A48" s="17" t="s">
        <v>28</v>
      </c>
      <c r="B48" s="18">
        <v>31030000</v>
      </c>
      <c r="C48" s="38"/>
      <c r="D48" s="38"/>
      <c r="E48" s="38"/>
      <c r="F48" s="38"/>
      <c r="G48" s="38"/>
      <c r="H48" s="38">
        <v>182.876</v>
      </c>
      <c r="I48" s="38"/>
      <c r="J48" s="38"/>
      <c r="K48" s="39" t="e">
        <f>J48/I48*100</f>
        <v>#DIV/0!</v>
      </c>
      <c r="L48" s="39">
        <f>J48/H48*100</f>
        <v>0</v>
      </c>
      <c r="M48" s="35">
        <f t="shared" si="1"/>
        <v>182.876</v>
      </c>
      <c r="N48" s="35">
        <f t="shared" si="2"/>
        <v>0</v>
      </c>
      <c r="O48" s="35">
        <f t="shared" si="3"/>
        <v>0</v>
      </c>
      <c r="P48" s="35"/>
      <c r="Q48" s="36">
        <f t="shared" si="5"/>
        <v>0</v>
      </c>
    </row>
    <row r="49" spans="1:17" s="40" customFormat="1" ht="37.5" customHeight="1">
      <c r="A49" s="17" t="s">
        <v>100</v>
      </c>
      <c r="B49" s="18">
        <v>33010000</v>
      </c>
      <c r="C49" s="38"/>
      <c r="D49" s="38"/>
      <c r="E49" s="38"/>
      <c r="F49" s="38"/>
      <c r="G49" s="38"/>
      <c r="H49" s="71">
        <v>1141.4649999999999</v>
      </c>
      <c r="I49" s="67">
        <v>270.89999999999998</v>
      </c>
      <c r="J49" s="71">
        <v>63.470999999999997</v>
      </c>
      <c r="K49" s="39">
        <f>J49/I49*100</f>
        <v>23.429678848283501</v>
      </c>
      <c r="L49" s="39">
        <f>J49/H49*100</f>
        <v>5.5604858668465527</v>
      </c>
      <c r="M49" s="35">
        <f t="shared" si="1"/>
        <v>1141.4649999999999</v>
      </c>
      <c r="N49" s="35">
        <f t="shared" si="2"/>
        <v>270.89999999999998</v>
      </c>
      <c r="O49" s="35">
        <f t="shared" si="3"/>
        <v>63.470999999999997</v>
      </c>
      <c r="P49" s="35"/>
      <c r="Q49" s="36"/>
    </row>
    <row r="50" spans="1:17" s="37" customFormat="1" ht="21.75" customHeight="1">
      <c r="A50" s="19" t="s">
        <v>29</v>
      </c>
      <c r="B50" s="16">
        <v>90010100</v>
      </c>
      <c r="C50" s="34">
        <f>C44+C32+C11</f>
        <v>125819.81200000001</v>
      </c>
      <c r="D50" s="34">
        <f>D44+D32+D11</f>
        <v>125338.70000000001</v>
      </c>
      <c r="E50" s="34">
        <f>E44+E32+E11</f>
        <v>107841.10100000001</v>
      </c>
      <c r="F50" s="35">
        <f t="shared" ref="F50:F75" si="25">E50/D50*100</f>
        <v>86.039747500173519</v>
      </c>
      <c r="G50" s="35">
        <f>E50/C50*100</f>
        <v>85.710747207284015</v>
      </c>
      <c r="H50" s="34">
        <f>H44+H32+H11</f>
        <v>8128.2749999999996</v>
      </c>
      <c r="I50" s="34">
        <f>I44+I32+I11</f>
        <v>6403.41</v>
      </c>
      <c r="J50" s="34">
        <f>J44+J32+J11</f>
        <v>5072.4169999999995</v>
      </c>
      <c r="K50" s="35">
        <f>J50/I50*100</f>
        <v>79.214309250852281</v>
      </c>
      <c r="L50" s="35">
        <f>J50/H50*100</f>
        <v>62.404593840636537</v>
      </c>
      <c r="M50" s="35">
        <f t="shared" si="1"/>
        <v>133948.087</v>
      </c>
      <c r="N50" s="35">
        <f t="shared" si="2"/>
        <v>131742.11000000002</v>
      </c>
      <c r="O50" s="35">
        <f t="shared" si="3"/>
        <v>112913.51800000001</v>
      </c>
      <c r="P50" s="35">
        <f t="shared" si="4"/>
        <v>85.707992683584621</v>
      </c>
      <c r="Q50" s="36">
        <f t="shared" si="5"/>
        <v>84.296476738783142</v>
      </c>
    </row>
    <row r="51" spans="1:17" s="37" customFormat="1">
      <c r="A51" s="15" t="s">
        <v>30</v>
      </c>
      <c r="B51" s="16">
        <v>40000000</v>
      </c>
      <c r="C51" s="34">
        <f>C53+C52+C55+C62+C61</f>
        <v>59321.499999999993</v>
      </c>
      <c r="D51" s="34">
        <f t="shared" ref="D51:E51" si="26">D53+D52+D55+D62+D61</f>
        <v>76656.3</v>
      </c>
      <c r="E51" s="34">
        <f t="shared" si="26"/>
        <v>62508.375</v>
      </c>
      <c r="F51" s="35">
        <f t="shared" si="25"/>
        <v>81.543689168404939</v>
      </c>
      <c r="G51" s="35">
        <f>E51/C51*100</f>
        <v>105.37220906416731</v>
      </c>
      <c r="H51" s="34">
        <f t="shared" ref="H51:J51" si="27">H53+H52+H55+H62+H61</f>
        <v>16869.75</v>
      </c>
      <c r="I51" s="34">
        <f t="shared" si="27"/>
        <v>64061.697</v>
      </c>
      <c r="J51" s="34">
        <f t="shared" si="27"/>
        <v>0</v>
      </c>
      <c r="K51" s="35">
        <f>J51/I51*100</f>
        <v>0</v>
      </c>
      <c r="L51" s="35">
        <f>J51/H51*100</f>
        <v>0</v>
      </c>
      <c r="M51" s="35">
        <f t="shared" si="1"/>
        <v>76191.25</v>
      </c>
      <c r="N51" s="35">
        <f t="shared" si="2"/>
        <v>140717.997</v>
      </c>
      <c r="O51" s="35">
        <f t="shared" si="3"/>
        <v>62508.375</v>
      </c>
      <c r="P51" s="35">
        <f t="shared" si="4"/>
        <v>44.421023843879752</v>
      </c>
      <c r="Q51" s="36">
        <f t="shared" si="5"/>
        <v>82.041408954440314</v>
      </c>
    </row>
    <row r="52" spans="1:17" s="47" customFormat="1">
      <c r="A52" s="17" t="s">
        <v>122</v>
      </c>
      <c r="B52" s="18">
        <v>41020100</v>
      </c>
      <c r="C52" s="38">
        <v>1771.2</v>
      </c>
      <c r="D52" s="38">
        <v>3914.4</v>
      </c>
      <c r="E52" s="38">
        <v>3914.4</v>
      </c>
      <c r="F52" s="39">
        <f t="shared" si="25"/>
        <v>100</v>
      </c>
      <c r="G52" s="39"/>
      <c r="H52" s="38"/>
      <c r="I52" s="38"/>
      <c r="J52" s="38"/>
      <c r="K52" s="39"/>
      <c r="L52" s="35"/>
      <c r="M52" s="39">
        <f t="shared" si="1"/>
        <v>1771.2</v>
      </c>
      <c r="N52" s="39">
        <f t="shared" si="2"/>
        <v>3914.4</v>
      </c>
      <c r="O52" s="39">
        <f t="shared" si="3"/>
        <v>3914.4</v>
      </c>
      <c r="P52" s="39">
        <f t="shared" si="4"/>
        <v>100</v>
      </c>
      <c r="Q52" s="48">
        <f>O52/M52*100</f>
        <v>221.00271002710028</v>
      </c>
    </row>
    <row r="53" spans="1:17" s="40" customFormat="1" hidden="1">
      <c r="A53" s="17" t="s">
        <v>106</v>
      </c>
      <c r="B53" s="18">
        <v>41040000</v>
      </c>
      <c r="C53" s="38"/>
      <c r="D53" s="38"/>
      <c r="E53" s="38"/>
      <c r="F53" s="39" t="e">
        <f t="shared" si="25"/>
        <v>#DIV/0!</v>
      </c>
      <c r="G53" s="39"/>
      <c r="H53" s="38"/>
      <c r="I53" s="38"/>
      <c r="J53" s="38"/>
      <c r="K53" s="34"/>
      <c r="L53" s="35"/>
      <c r="M53" s="35">
        <f t="shared" si="1"/>
        <v>0</v>
      </c>
      <c r="N53" s="35">
        <f t="shared" si="2"/>
        <v>0</v>
      </c>
      <c r="O53" s="35">
        <f t="shared" si="3"/>
        <v>0</v>
      </c>
      <c r="P53" s="35" t="e">
        <f t="shared" si="4"/>
        <v>#DIV/0!</v>
      </c>
      <c r="Q53" s="36" t="e">
        <f t="shared" si="5"/>
        <v>#DIV/0!</v>
      </c>
    </row>
    <row r="54" spans="1:17" s="40" customFormat="1" hidden="1">
      <c r="A54" s="17" t="s">
        <v>107</v>
      </c>
      <c r="B54" s="18">
        <v>41040400</v>
      </c>
      <c r="C54" s="38"/>
      <c r="D54" s="38"/>
      <c r="E54" s="38"/>
      <c r="F54" s="39" t="e">
        <f t="shared" si="25"/>
        <v>#DIV/0!</v>
      </c>
      <c r="G54" s="39"/>
      <c r="H54" s="38"/>
      <c r="I54" s="38"/>
      <c r="J54" s="38"/>
      <c r="K54" s="34"/>
      <c r="L54" s="35"/>
      <c r="M54" s="35">
        <f t="shared" si="1"/>
        <v>0</v>
      </c>
      <c r="N54" s="35">
        <f t="shared" si="2"/>
        <v>0</v>
      </c>
      <c r="O54" s="35">
        <f t="shared" si="3"/>
        <v>0</v>
      </c>
      <c r="P54" s="35" t="e">
        <f t="shared" si="4"/>
        <v>#DIV/0!</v>
      </c>
      <c r="Q54" s="36" t="e">
        <f t="shared" si="5"/>
        <v>#DIV/0!</v>
      </c>
    </row>
    <row r="55" spans="1:17" s="41" customFormat="1">
      <c r="A55" s="19" t="s">
        <v>39</v>
      </c>
      <c r="B55" s="16">
        <v>41030000</v>
      </c>
      <c r="C55" s="34">
        <f>SUM(C56:C60)</f>
        <v>55366.6</v>
      </c>
      <c r="D55" s="34">
        <f t="shared" ref="D55:E55" si="28">SUM(D56:D60)</f>
        <v>67717.149000000005</v>
      </c>
      <c r="E55" s="34">
        <f t="shared" si="28"/>
        <v>54904.800000000003</v>
      </c>
      <c r="F55" s="35">
        <f t="shared" si="25"/>
        <v>81.079609538789057</v>
      </c>
      <c r="G55" s="35">
        <f>E55/C55*100</f>
        <v>99.165923137776218</v>
      </c>
      <c r="H55" s="34">
        <f t="shared" ref="H55:J55" si="29">SUM(H56:H60)</f>
        <v>16869.75</v>
      </c>
      <c r="I55" s="34">
        <f t="shared" si="29"/>
        <v>64061.697</v>
      </c>
      <c r="J55" s="34">
        <f t="shared" si="29"/>
        <v>0</v>
      </c>
      <c r="K55" s="35">
        <f>J55/I55*100</f>
        <v>0</v>
      </c>
      <c r="L55" s="35">
        <f>J55/H55*100</f>
        <v>0</v>
      </c>
      <c r="M55" s="35">
        <f t="shared" si="1"/>
        <v>72236.350000000006</v>
      </c>
      <c r="N55" s="35">
        <f t="shared" si="2"/>
        <v>131778.84600000002</v>
      </c>
      <c r="O55" s="35">
        <f t="shared" si="3"/>
        <v>54904.800000000003</v>
      </c>
      <c r="P55" s="35">
        <f t="shared" si="4"/>
        <v>41.664350285781069</v>
      </c>
      <c r="Q55" s="36">
        <f t="shared" si="5"/>
        <v>76.007162598885458</v>
      </c>
    </row>
    <row r="56" spans="1:17" s="40" customFormat="1" ht="47.25" customHeight="1">
      <c r="A56" s="17" t="s">
        <v>31</v>
      </c>
      <c r="B56" s="18">
        <v>41031400</v>
      </c>
      <c r="C56" s="38">
        <v>3374</v>
      </c>
      <c r="D56" s="71">
        <v>12812.349</v>
      </c>
      <c r="E56" s="39"/>
      <c r="F56" s="39">
        <f>E56/D56*100</f>
        <v>0</v>
      </c>
      <c r="G56" s="39">
        <f>E56/C56*100</f>
        <v>0</v>
      </c>
      <c r="H56" s="71">
        <v>16869.75</v>
      </c>
      <c r="I56" s="72">
        <v>64061.697</v>
      </c>
      <c r="J56" s="38"/>
      <c r="K56" s="39">
        <f>J56/I56*100</f>
        <v>0</v>
      </c>
      <c r="L56" s="39">
        <f>J56/H56*100</f>
        <v>0</v>
      </c>
      <c r="M56" s="35">
        <f t="shared" ref="M56:O59" si="30">H56+C56</f>
        <v>20243.75</v>
      </c>
      <c r="N56" s="35">
        <f t="shared" si="30"/>
        <v>76874.046000000002</v>
      </c>
      <c r="O56" s="35">
        <f t="shared" si="30"/>
        <v>0</v>
      </c>
      <c r="P56" s="35">
        <f t="shared" ref="P56:P60" si="31">O56/N56*100</f>
        <v>0</v>
      </c>
      <c r="Q56" s="36">
        <f t="shared" si="5"/>
        <v>0</v>
      </c>
    </row>
    <row r="57" spans="1:17" s="40" customFormat="1" ht="39" hidden="1" customHeight="1">
      <c r="A57" s="17" t="s">
        <v>143</v>
      </c>
      <c r="B57" s="18">
        <v>41032700</v>
      </c>
      <c r="C57" s="38"/>
      <c r="D57" s="39"/>
      <c r="E57" s="39"/>
      <c r="F57" s="39" t="e">
        <f>E57/D57*100</f>
        <v>#DIV/0!</v>
      </c>
      <c r="G57" s="39"/>
      <c r="H57" s="38"/>
      <c r="I57" s="38"/>
      <c r="J57" s="38"/>
      <c r="K57" s="39"/>
      <c r="L57" s="39"/>
      <c r="M57" s="35">
        <f t="shared" ref="M57" si="32">H57+C57</f>
        <v>0</v>
      </c>
      <c r="N57" s="35">
        <f t="shared" ref="N57" si="33">I57+D57</f>
        <v>0</v>
      </c>
      <c r="O57" s="35">
        <f t="shared" ref="O57" si="34">J57+E57</f>
        <v>0</v>
      </c>
      <c r="P57" s="35" t="e">
        <f t="shared" ref="P57" si="35">O57/N57*100</f>
        <v>#DIV/0!</v>
      </c>
      <c r="Q57" s="36"/>
    </row>
    <row r="58" spans="1:17" s="40" customFormat="1" ht="24.75" customHeight="1">
      <c r="A58" s="17" t="s">
        <v>32</v>
      </c>
      <c r="B58" s="18">
        <v>41033900</v>
      </c>
      <c r="C58" s="38">
        <v>51992.6</v>
      </c>
      <c r="D58" s="67">
        <v>54904.800000000003</v>
      </c>
      <c r="E58" s="67">
        <v>54904.800000000003</v>
      </c>
      <c r="F58" s="39">
        <f t="shared" si="25"/>
        <v>100</v>
      </c>
      <c r="G58" s="39">
        <f>E58/C58*100</f>
        <v>105.60118170662749</v>
      </c>
      <c r="H58" s="38"/>
      <c r="I58" s="38"/>
      <c r="J58" s="38"/>
      <c r="K58" s="38"/>
      <c r="L58" s="38"/>
      <c r="M58" s="35">
        <f t="shared" si="30"/>
        <v>51992.6</v>
      </c>
      <c r="N58" s="35">
        <f t="shared" si="30"/>
        <v>54904.800000000003</v>
      </c>
      <c r="O58" s="35">
        <f t="shared" si="30"/>
        <v>54904.800000000003</v>
      </c>
      <c r="P58" s="35">
        <f t="shared" si="31"/>
        <v>100</v>
      </c>
      <c r="Q58" s="36">
        <f>O58/M58*100</f>
        <v>105.60118170662749</v>
      </c>
    </row>
    <row r="59" spans="1:17" s="40" customFormat="1" ht="18.75" hidden="1" customHeight="1">
      <c r="A59" s="17" t="s">
        <v>33</v>
      </c>
      <c r="B59" s="18">
        <v>41034200</v>
      </c>
      <c r="C59" s="38"/>
      <c r="D59" s="38"/>
      <c r="E59" s="38"/>
      <c r="F59" s="39"/>
      <c r="G59" s="39" t="e">
        <f>E59/C59*100</f>
        <v>#DIV/0!</v>
      </c>
      <c r="H59" s="38"/>
      <c r="I59" s="38"/>
      <c r="J59" s="38"/>
      <c r="K59" s="38"/>
      <c r="L59" s="38"/>
      <c r="M59" s="35">
        <f t="shared" si="30"/>
        <v>0</v>
      </c>
      <c r="N59" s="35">
        <f t="shared" si="30"/>
        <v>0</v>
      </c>
      <c r="O59" s="35">
        <f t="shared" si="30"/>
        <v>0</v>
      </c>
      <c r="P59" s="35"/>
      <c r="Q59" s="36" t="e">
        <f>O59/M59*100</f>
        <v>#DIV/0!</v>
      </c>
    </row>
    <row r="60" spans="1:17" s="40" customFormat="1" ht="50.25" hidden="1" customHeight="1">
      <c r="A60" s="23" t="s">
        <v>144</v>
      </c>
      <c r="B60" s="18">
        <v>41035600</v>
      </c>
      <c r="C60" s="38"/>
      <c r="D60" s="38"/>
      <c r="E60" s="38"/>
      <c r="F60" s="39" t="e">
        <f t="shared" si="25"/>
        <v>#DIV/0!</v>
      </c>
      <c r="G60" s="39"/>
      <c r="H60" s="38"/>
      <c r="I60" s="38"/>
      <c r="J60" s="38"/>
      <c r="K60" s="38"/>
      <c r="L60" s="38"/>
      <c r="M60" s="35"/>
      <c r="N60" s="35">
        <f t="shared" ref="N60:O61" si="36">I60+D60</f>
        <v>0</v>
      </c>
      <c r="O60" s="35">
        <f t="shared" si="36"/>
        <v>0</v>
      </c>
      <c r="P60" s="35" t="e">
        <f t="shared" si="31"/>
        <v>#DIV/0!</v>
      </c>
      <c r="Q60" s="36"/>
    </row>
    <row r="61" spans="1:17" s="40" customFormat="1" ht="81.75" customHeight="1">
      <c r="A61" s="23" t="s">
        <v>154</v>
      </c>
      <c r="B61" s="18">
        <v>41040500</v>
      </c>
      <c r="C61" s="38"/>
      <c r="D61" s="38">
        <v>2712.2</v>
      </c>
      <c r="E61" s="38">
        <v>2712.2</v>
      </c>
      <c r="F61" s="39">
        <f t="shared" ref="F61" si="37">E61/D61*100</f>
        <v>100</v>
      </c>
      <c r="G61" s="39" t="e">
        <f>E61/C61*100</f>
        <v>#DIV/0!</v>
      </c>
      <c r="H61" s="38"/>
      <c r="I61" s="38"/>
      <c r="J61" s="38"/>
      <c r="K61" s="38"/>
      <c r="L61" s="38"/>
      <c r="M61" s="35"/>
      <c r="N61" s="35">
        <f t="shared" si="36"/>
        <v>2712.2</v>
      </c>
      <c r="O61" s="35">
        <f t="shared" si="36"/>
        <v>2712.2</v>
      </c>
      <c r="P61" s="35">
        <f t="shared" ref="P61" si="38">O61/N61*100</f>
        <v>100</v>
      </c>
      <c r="Q61" s="36" t="e">
        <f>O61/M61*100</f>
        <v>#DIV/0!</v>
      </c>
    </row>
    <row r="62" spans="1:17" s="41" customFormat="1" ht="33" customHeight="1">
      <c r="A62" s="19" t="s">
        <v>145</v>
      </c>
      <c r="B62" s="16">
        <v>41050000</v>
      </c>
      <c r="C62" s="34">
        <f>SUM(C63:C74)</f>
        <v>2183.7000000000003</v>
      </c>
      <c r="D62" s="34">
        <f t="shared" ref="D62:E62" si="39">SUM(D63:D74)</f>
        <v>2312.5510000000004</v>
      </c>
      <c r="E62" s="34">
        <f t="shared" si="39"/>
        <v>976.97499999999991</v>
      </c>
      <c r="F62" s="35">
        <f t="shared" si="25"/>
        <v>42.246635857976742</v>
      </c>
      <c r="G62" s="35">
        <f>E62/C62*100</f>
        <v>44.739433072308458</v>
      </c>
      <c r="H62" s="34">
        <f t="shared" ref="H62:J62" si="40">SUM(H63:H74)</f>
        <v>0</v>
      </c>
      <c r="I62" s="34">
        <f t="shared" si="40"/>
        <v>0</v>
      </c>
      <c r="J62" s="34">
        <f t="shared" si="40"/>
        <v>0</v>
      </c>
      <c r="K62" s="39" t="e">
        <f>J62/I62*100</f>
        <v>#DIV/0!</v>
      </c>
      <c r="L62" s="39"/>
      <c r="M62" s="35">
        <f>H62+C62</f>
        <v>2183.7000000000003</v>
      </c>
      <c r="N62" s="35">
        <f>I62+D62</f>
        <v>2312.5510000000004</v>
      </c>
      <c r="O62" s="35">
        <f>J62+E62</f>
        <v>976.97499999999991</v>
      </c>
      <c r="P62" s="35">
        <f t="shared" ref="P62:P68" si="41">O62/N62*100</f>
        <v>42.246635857976742</v>
      </c>
      <c r="Q62" s="36">
        <f>O62/M62*100</f>
        <v>44.739433072308458</v>
      </c>
    </row>
    <row r="63" spans="1:17" s="49" customFormat="1" ht="88.5" hidden="1" customHeight="1">
      <c r="A63" s="22" t="s">
        <v>146</v>
      </c>
      <c r="B63" s="33">
        <v>41050600</v>
      </c>
      <c r="C63" s="39"/>
      <c r="D63" s="38"/>
      <c r="E63" s="38"/>
      <c r="F63" s="39"/>
      <c r="G63" s="39" t="e">
        <f t="shared" ref="G63:G64" si="42">E63/C63*100</f>
        <v>#DIV/0!</v>
      </c>
      <c r="H63" s="38"/>
      <c r="I63" s="38"/>
      <c r="J63" s="38"/>
      <c r="K63" s="38"/>
      <c r="L63" s="38"/>
      <c r="M63" s="39">
        <f t="shared" ref="M63:M64" si="43">H63+C63</f>
        <v>0</v>
      </c>
      <c r="N63" s="39">
        <f t="shared" ref="N63:N64" si="44">I63+D63</f>
        <v>0</v>
      </c>
      <c r="O63" s="39">
        <f t="shared" ref="O63:O64" si="45">J63+E63</f>
        <v>0</v>
      </c>
      <c r="P63" s="39"/>
      <c r="Q63" s="48" t="e">
        <f t="shared" ref="Q63:Q64" si="46">O63/M63*100</f>
        <v>#DIV/0!</v>
      </c>
    </row>
    <row r="64" spans="1:17" s="40" customFormat="1" ht="85.5" hidden="1" customHeight="1">
      <c r="A64" s="17" t="s">
        <v>117</v>
      </c>
      <c r="B64" s="18">
        <v>41050900</v>
      </c>
      <c r="C64" s="38"/>
      <c r="D64" s="38"/>
      <c r="E64" s="38"/>
      <c r="F64" s="39"/>
      <c r="G64" s="39" t="e">
        <f t="shared" si="42"/>
        <v>#DIV/0!</v>
      </c>
      <c r="H64" s="38"/>
      <c r="I64" s="38"/>
      <c r="J64" s="38"/>
      <c r="K64" s="38"/>
      <c r="L64" s="38"/>
      <c r="M64" s="35">
        <f t="shared" si="43"/>
        <v>0</v>
      </c>
      <c r="N64" s="35">
        <f t="shared" si="44"/>
        <v>0</v>
      </c>
      <c r="O64" s="35">
        <f t="shared" si="45"/>
        <v>0</v>
      </c>
      <c r="P64" s="35"/>
      <c r="Q64" s="36" t="e">
        <f t="shared" si="46"/>
        <v>#DIV/0!</v>
      </c>
    </row>
    <row r="65" spans="1:17" s="40" customFormat="1" ht="35.25" customHeight="1">
      <c r="A65" s="23" t="s">
        <v>118</v>
      </c>
      <c r="B65" s="18">
        <v>41051000</v>
      </c>
      <c r="C65" s="38">
        <v>591.6</v>
      </c>
      <c r="D65" s="71">
        <v>876.31200000000001</v>
      </c>
      <c r="E65" s="71">
        <v>511.09300000000002</v>
      </c>
      <c r="F65" s="39">
        <f t="shared" si="25"/>
        <v>58.323177133258476</v>
      </c>
      <c r="G65" s="39">
        <f>E65/C65*100</f>
        <v>86.391649763353612</v>
      </c>
      <c r="H65" s="38"/>
      <c r="I65" s="38"/>
      <c r="J65" s="38"/>
      <c r="K65" s="38"/>
      <c r="L65" s="38"/>
      <c r="M65" s="35">
        <f t="shared" ref="M65:M70" si="47">H65+C65</f>
        <v>591.6</v>
      </c>
      <c r="N65" s="35">
        <f t="shared" ref="N65:O70" si="48">I65+D65</f>
        <v>876.31200000000001</v>
      </c>
      <c r="O65" s="35">
        <f t="shared" si="48"/>
        <v>511.09300000000002</v>
      </c>
      <c r="P65" s="35">
        <f t="shared" si="41"/>
        <v>58.323177133258476</v>
      </c>
      <c r="Q65" s="36">
        <f>O65/M65*100</f>
        <v>86.391649763353612</v>
      </c>
    </row>
    <row r="66" spans="1:17" s="40" customFormat="1" ht="37.5" hidden="1" customHeight="1">
      <c r="A66" s="23" t="s">
        <v>119</v>
      </c>
      <c r="B66" s="18">
        <v>41051100</v>
      </c>
      <c r="C66" s="38"/>
      <c r="D66" s="38"/>
      <c r="E66" s="38"/>
      <c r="F66" s="39"/>
      <c r="G66" s="39" t="e">
        <f>E66/C66*100</f>
        <v>#DIV/0!</v>
      </c>
      <c r="H66" s="38"/>
      <c r="I66" s="38"/>
      <c r="J66" s="38"/>
      <c r="K66" s="38"/>
      <c r="L66" s="38"/>
      <c r="M66" s="35">
        <f t="shared" si="47"/>
        <v>0</v>
      </c>
      <c r="N66" s="35">
        <f t="shared" si="48"/>
        <v>0</v>
      </c>
      <c r="O66" s="35">
        <f t="shared" si="48"/>
        <v>0</v>
      </c>
      <c r="P66" s="35"/>
      <c r="Q66" s="36" t="e">
        <f>O66/M66*100</f>
        <v>#DIV/0!</v>
      </c>
    </row>
    <row r="67" spans="1:17" s="40" customFormat="1" ht="60.75" customHeight="1">
      <c r="A67" s="17" t="s">
        <v>108</v>
      </c>
      <c r="B67" s="18">
        <v>41051200</v>
      </c>
      <c r="C67" s="38">
        <v>294.8</v>
      </c>
      <c r="D67" s="38">
        <v>213.851</v>
      </c>
      <c r="E67" s="38">
        <v>213.851</v>
      </c>
      <c r="F67" s="39">
        <f t="shared" si="25"/>
        <v>100</v>
      </c>
      <c r="G67" s="39">
        <f>E67/C67*100</f>
        <v>72.541044776119406</v>
      </c>
      <c r="H67" s="38"/>
      <c r="I67" s="38"/>
      <c r="J67" s="38"/>
      <c r="K67" s="38"/>
      <c r="L67" s="38"/>
      <c r="M67" s="35">
        <f t="shared" si="47"/>
        <v>294.8</v>
      </c>
      <c r="N67" s="35">
        <f t="shared" si="48"/>
        <v>213.851</v>
      </c>
      <c r="O67" s="35">
        <f t="shared" si="48"/>
        <v>213.851</v>
      </c>
      <c r="P67" s="35">
        <f t="shared" si="41"/>
        <v>100</v>
      </c>
      <c r="Q67" s="36"/>
    </row>
    <row r="68" spans="1:17" s="40" customFormat="1" ht="49.5" hidden="1" customHeight="1">
      <c r="A68" s="17" t="s">
        <v>109</v>
      </c>
      <c r="B68" s="18">
        <v>41051400</v>
      </c>
      <c r="C68" s="38"/>
      <c r="D68" s="38"/>
      <c r="E68" s="38"/>
      <c r="F68" s="39" t="e">
        <f t="shared" si="25"/>
        <v>#DIV/0!</v>
      </c>
      <c r="G68" s="39"/>
      <c r="H68" s="38"/>
      <c r="I68" s="38"/>
      <c r="J68" s="38"/>
      <c r="K68" s="38"/>
      <c r="L68" s="38"/>
      <c r="M68" s="35">
        <f t="shared" si="47"/>
        <v>0</v>
      </c>
      <c r="N68" s="35">
        <f t="shared" si="48"/>
        <v>0</v>
      </c>
      <c r="O68" s="35">
        <f t="shared" si="48"/>
        <v>0</v>
      </c>
      <c r="P68" s="35" t="e">
        <f t="shared" si="41"/>
        <v>#DIV/0!</v>
      </c>
      <c r="Q68" s="36"/>
    </row>
    <row r="69" spans="1:17" s="40" customFormat="1" ht="36" hidden="1" customHeight="1">
      <c r="A69" s="17" t="s">
        <v>99</v>
      </c>
      <c r="B69" s="18">
        <v>41051500</v>
      </c>
      <c r="C69" s="38"/>
      <c r="D69" s="38"/>
      <c r="E69" s="38"/>
      <c r="F69" s="39"/>
      <c r="G69" s="39" t="e">
        <f>E69/C69*100</f>
        <v>#DIV/0!</v>
      </c>
      <c r="H69" s="38"/>
      <c r="I69" s="38"/>
      <c r="J69" s="38"/>
      <c r="K69" s="39"/>
      <c r="L69" s="39"/>
      <c r="M69" s="35">
        <f t="shared" si="47"/>
        <v>0</v>
      </c>
      <c r="N69" s="35">
        <f t="shared" si="48"/>
        <v>0</v>
      </c>
      <c r="O69" s="35">
        <f t="shared" si="48"/>
        <v>0</v>
      </c>
      <c r="P69" s="35"/>
      <c r="Q69" s="36" t="e">
        <f>O69/M69*100</f>
        <v>#DIV/0!</v>
      </c>
    </row>
    <row r="70" spans="1:17" s="40" customFormat="1" ht="56.25" hidden="1" customHeight="1">
      <c r="A70" s="17" t="s">
        <v>147</v>
      </c>
      <c r="B70" s="18">
        <v>41053000</v>
      </c>
      <c r="C70" s="38"/>
      <c r="D70" s="38"/>
      <c r="E70" s="38"/>
      <c r="F70" s="39"/>
      <c r="G70" s="39" t="e">
        <f>E70/C70*100</f>
        <v>#DIV/0!</v>
      </c>
      <c r="H70" s="38"/>
      <c r="I70" s="38"/>
      <c r="J70" s="38"/>
      <c r="K70" s="38"/>
      <c r="L70" s="38"/>
      <c r="M70" s="35">
        <f t="shared" si="47"/>
        <v>0</v>
      </c>
      <c r="N70" s="35">
        <f t="shared" si="48"/>
        <v>0</v>
      </c>
      <c r="O70" s="35">
        <f t="shared" si="48"/>
        <v>0</v>
      </c>
      <c r="P70" s="35"/>
      <c r="Q70" s="36" t="e">
        <f t="shared" ref="Q70" si="49">O70/M70*100</f>
        <v>#DIV/0!</v>
      </c>
    </row>
    <row r="71" spans="1:17" s="40" customFormat="1" ht="42" hidden="1" customHeight="1">
      <c r="A71" s="24" t="s">
        <v>140</v>
      </c>
      <c r="B71" s="18">
        <v>41053600</v>
      </c>
      <c r="C71" s="38"/>
      <c r="D71" s="38"/>
      <c r="E71" s="38"/>
      <c r="F71" s="39"/>
      <c r="G71" s="39"/>
      <c r="H71" s="38"/>
      <c r="I71" s="38"/>
      <c r="J71" s="38"/>
      <c r="K71" s="39" t="e">
        <f>J71/I71*100</f>
        <v>#DIV/0!</v>
      </c>
      <c r="L71" s="39"/>
      <c r="M71" s="35">
        <f t="shared" ref="M71" si="50">H71+C71</f>
        <v>0</v>
      </c>
      <c r="N71" s="35">
        <f t="shared" ref="N71" si="51">I71+D71</f>
        <v>0</v>
      </c>
      <c r="O71" s="35">
        <f t="shared" ref="O71" si="52">J71+E71</f>
        <v>0</v>
      </c>
      <c r="P71" s="35" t="e">
        <f t="shared" ref="P71" si="53">O71/N71*100</f>
        <v>#DIV/0!</v>
      </c>
      <c r="Q71" s="36"/>
    </row>
    <row r="72" spans="1:17" s="40" customFormat="1" ht="33" customHeight="1">
      <c r="A72" s="24" t="s">
        <v>96</v>
      </c>
      <c r="B72" s="18">
        <v>41053900</v>
      </c>
      <c r="C72" s="38">
        <v>403.9</v>
      </c>
      <c r="D72" s="67">
        <v>457.08100000000002</v>
      </c>
      <c r="E72" s="67">
        <v>252.03100000000001</v>
      </c>
      <c r="F72" s="39">
        <f t="shared" si="25"/>
        <v>55.139242278720836</v>
      </c>
      <c r="G72" s="39">
        <f>E72/C72*100</f>
        <v>62.399356276306015</v>
      </c>
      <c r="H72" s="38"/>
      <c r="I72" s="38"/>
      <c r="J72" s="38"/>
      <c r="K72" s="38"/>
      <c r="L72" s="38"/>
      <c r="M72" s="35">
        <f t="shared" si="1"/>
        <v>403.9</v>
      </c>
      <c r="N72" s="35">
        <f t="shared" si="2"/>
        <v>457.08100000000002</v>
      </c>
      <c r="O72" s="35">
        <f t="shared" si="3"/>
        <v>252.03100000000001</v>
      </c>
      <c r="P72" s="35">
        <f t="shared" si="4"/>
        <v>55.139242278720836</v>
      </c>
      <c r="Q72" s="36">
        <f t="shared" si="5"/>
        <v>62.399356276306015</v>
      </c>
    </row>
    <row r="73" spans="1:17" s="40" customFormat="1" ht="54.75" customHeight="1">
      <c r="A73" s="24" t="s">
        <v>162</v>
      </c>
      <c r="B73" s="18">
        <v>41055000</v>
      </c>
      <c r="C73" s="38">
        <v>893.4</v>
      </c>
      <c r="D73" s="38"/>
      <c r="E73" s="38"/>
      <c r="F73" s="39"/>
      <c r="G73" s="39">
        <f>E73/C73*100</f>
        <v>0</v>
      </c>
      <c r="H73" s="38"/>
      <c r="I73" s="38"/>
      <c r="J73" s="38"/>
      <c r="K73" s="38"/>
      <c r="L73" s="38"/>
      <c r="M73" s="35">
        <f t="shared" ref="M73" si="54">H73+C73</f>
        <v>893.4</v>
      </c>
      <c r="N73" s="35">
        <f t="shared" ref="N73" si="55">I73+D73</f>
        <v>0</v>
      </c>
      <c r="O73" s="35">
        <f t="shared" ref="O73" si="56">J73+E73</f>
        <v>0</v>
      </c>
      <c r="P73" s="35"/>
      <c r="Q73" s="36">
        <f t="shared" ref="Q73" si="57">O73/M73*100</f>
        <v>0</v>
      </c>
    </row>
    <row r="74" spans="1:17" s="40" customFormat="1" ht="86.25" customHeight="1">
      <c r="A74" s="24" t="s">
        <v>155</v>
      </c>
      <c r="B74" s="18">
        <v>41058400</v>
      </c>
      <c r="C74" s="38"/>
      <c r="D74" s="38">
        <v>765.30700000000002</v>
      </c>
      <c r="E74" s="38"/>
      <c r="F74" s="39">
        <f t="shared" ref="F74" si="58">E74/D74*100</f>
        <v>0</v>
      </c>
      <c r="G74" s="39" t="e">
        <f>E74/C74*100</f>
        <v>#DIV/0!</v>
      </c>
      <c r="H74" s="38"/>
      <c r="I74" s="38"/>
      <c r="J74" s="38"/>
      <c r="K74" s="38"/>
      <c r="L74" s="38"/>
      <c r="M74" s="35">
        <f t="shared" si="1"/>
        <v>0</v>
      </c>
      <c r="N74" s="35">
        <f t="shared" si="2"/>
        <v>765.30700000000002</v>
      </c>
      <c r="O74" s="35">
        <f t="shared" si="3"/>
        <v>0</v>
      </c>
      <c r="P74" s="35">
        <f t="shared" si="4"/>
        <v>0</v>
      </c>
      <c r="Q74" s="36" t="e">
        <f>O74/M74*100</f>
        <v>#DIV/0!</v>
      </c>
    </row>
    <row r="75" spans="1:17" s="40" customFormat="1">
      <c r="A75" s="25" t="s">
        <v>34</v>
      </c>
      <c r="B75" s="26">
        <v>90010300</v>
      </c>
      <c r="C75" s="35">
        <f>C50+C51</f>
        <v>185141.31200000001</v>
      </c>
      <c r="D75" s="35">
        <f>D50+D51</f>
        <v>201995</v>
      </c>
      <c r="E75" s="35">
        <f>E50+E51</f>
        <v>170349.47600000002</v>
      </c>
      <c r="F75" s="35">
        <f t="shared" si="25"/>
        <v>84.333511225525399</v>
      </c>
      <c r="G75" s="35">
        <f>E75/C75*100</f>
        <v>92.010515729736227</v>
      </c>
      <c r="H75" s="35">
        <f>H50+H51</f>
        <v>24998.025000000001</v>
      </c>
      <c r="I75" s="35">
        <f>I50+I51</f>
        <v>70465.107000000004</v>
      </c>
      <c r="J75" s="35">
        <f>J50+J51</f>
        <v>5072.4169999999995</v>
      </c>
      <c r="K75" s="34">
        <f>J75/I75*100</f>
        <v>7.1984805188758161</v>
      </c>
      <c r="L75" s="34">
        <f>J75/H75*100</f>
        <v>20.291271010409819</v>
      </c>
      <c r="M75" s="35">
        <f t="shared" si="1"/>
        <v>210139.337</v>
      </c>
      <c r="N75" s="35">
        <f t="shared" si="2"/>
        <v>272460.10700000002</v>
      </c>
      <c r="O75" s="35">
        <f t="shared" si="3"/>
        <v>175421.89300000001</v>
      </c>
      <c r="P75" s="35">
        <f t="shared" si="4"/>
        <v>64.384432250112852</v>
      </c>
      <c r="Q75" s="36">
        <f t="shared" si="5"/>
        <v>83.478845752711223</v>
      </c>
    </row>
    <row r="76" spans="1:17" ht="22.5" customHeight="1">
      <c r="A76" s="119" t="s">
        <v>35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s="52" customFormat="1" ht="20.25" customHeight="1">
      <c r="A77" s="85" t="s">
        <v>85</v>
      </c>
      <c r="B77" s="86" t="s">
        <v>76</v>
      </c>
      <c r="C77" s="84">
        <v>21975.502850000012</v>
      </c>
      <c r="D77" s="74">
        <v>25963.088</v>
      </c>
      <c r="E77" s="74">
        <v>19641.549060000001</v>
      </c>
      <c r="F77" s="75">
        <f>E77/D77*100</f>
        <v>75.651821770969619</v>
      </c>
      <c r="G77" s="75">
        <f>E77/C77*100</f>
        <v>89.379292906601179</v>
      </c>
      <c r="H77" s="74">
        <v>368.08337999999998</v>
      </c>
      <c r="I77" s="74">
        <v>250</v>
      </c>
      <c r="J77" s="74">
        <v>36.494860000000003</v>
      </c>
      <c r="K77" s="74">
        <f>J77/I77*100</f>
        <v>14.597944000000002</v>
      </c>
      <c r="L77" s="74">
        <f>J77/H77*100</f>
        <v>9.91483505720905</v>
      </c>
      <c r="M77" s="80">
        <f>H77+C77</f>
        <v>22343.586230000012</v>
      </c>
      <c r="N77" s="80">
        <f>I77+D77</f>
        <v>26213.088</v>
      </c>
      <c r="O77" s="80">
        <f>J77+E77</f>
        <v>19678.04392</v>
      </c>
      <c r="P77" s="80">
        <f t="shared" ref="P77:P120" si="59">O77/N77*100</f>
        <v>75.069537476851252</v>
      </c>
      <c r="Q77" s="82">
        <f>O77/M77*100</f>
        <v>88.07021271088044</v>
      </c>
    </row>
    <row r="78" spans="1:17" s="52" customFormat="1" ht="20.25" customHeight="1">
      <c r="A78" s="85" t="s">
        <v>36</v>
      </c>
      <c r="B78" s="86" t="s">
        <v>77</v>
      </c>
      <c r="C78" s="74">
        <v>103211.92088000001</v>
      </c>
      <c r="D78" s="74">
        <v>125118.353</v>
      </c>
      <c r="E78" s="74">
        <v>97066.705419999998</v>
      </c>
      <c r="F78" s="75">
        <f t="shared" ref="F78:F120" si="60">E78/D78*100</f>
        <v>77.579909815468866</v>
      </c>
      <c r="G78" s="75">
        <f t="shared" ref="G78:G116" si="61">E78/C78*100</f>
        <v>94.046021614940415</v>
      </c>
      <c r="H78" s="74">
        <v>1537.2449999999999</v>
      </c>
      <c r="I78" s="74">
        <v>11142.098319999999</v>
      </c>
      <c r="J78" s="74">
        <v>957.07775000000004</v>
      </c>
      <c r="K78" s="74">
        <f>J78/I78*100</f>
        <v>8.5897442520503624</v>
      </c>
      <c r="L78" s="74">
        <f t="shared" ref="L78:L120" si="62">J78/H78*100</f>
        <v>62.259285279835041</v>
      </c>
      <c r="M78" s="80">
        <f t="shared" ref="M78:M111" si="63">H78+C78</f>
        <v>104749.16588</v>
      </c>
      <c r="N78" s="80">
        <f t="shared" ref="N78:N111" si="64">I78+D78</f>
        <v>136260.45131999999</v>
      </c>
      <c r="O78" s="80">
        <f t="shared" ref="O78:O111" si="65">J78+E78</f>
        <v>98023.783169999995</v>
      </c>
      <c r="P78" s="80">
        <f t="shared" si="59"/>
        <v>71.938542857014809</v>
      </c>
      <c r="Q78" s="82">
        <f t="shared" ref="Q78:Q120" si="66">O78/M78*100</f>
        <v>93.579535785798456</v>
      </c>
    </row>
    <row r="79" spans="1:17" s="52" customFormat="1" ht="20.25" customHeight="1">
      <c r="A79" s="85" t="s">
        <v>86</v>
      </c>
      <c r="B79" s="86" t="s">
        <v>78</v>
      </c>
      <c r="C79" s="76">
        <v>27658.605</v>
      </c>
      <c r="D79" s="76">
        <v>33532.595999999998</v>
      </c>
      <c r="E79" s="76">
        <v>24510.722020000001</v>
      </c>
      <c r="F79" s="75">
        <f t="shared" si="60"/>
        <v>73.095211656144983</v>
      </c>
      <c r="G79" s="75">
        <f t="shared" si="61"/>
        <v>88.618793391785317</v>
      </c>
      <c r="H79" s="74">
        <v>1234.74793</v>
      </c>
      <c r="I79" s="74">
        <v>5906.5983200000001</v>
      </c>
      <c r="J79" s="74">
        <v>472.54156999999998</v>
      </c>
      <c r="K79" s="74">
        <f t="shared" ref="K79:K120" si="67">J79/I79*100</f>
        <v>8.0002320184860647</v>
      </c>
      <c r="L79" s="74">
        <f t="shared" si="62"/>
        <v>38.27028647053492</v>
      </c>
      <c r="M79" s="80">
        <f t="shared" si="63"/>
        <v>28893.352930000001</v>
      </c>
      <c r="N79" s="80">
        <f t="shared" si="64"/>
        <v>39439.194319999995</v>
      </c>
      <c r="O79" s="80">
        <f t="shared" si="65"/>
        <v>24983.263590000002</v>
      </c>
      <c r="P79" s="80">
        <f t="shared" si="59"/>
        <v>63.346282855810642</v>
      </c>
      <c r="Q79" s="82">
        <f t="shared" si="66"/>
        <v>86.467166515866182</v>
      </c>
    </row>
    <row r="80" spans="1:17" s="52" customFormat="1" ht="55.5" customHeight="1">
      <c r="A80" s="85" t="s">
        <v>141</v>
      </c>
      <c r="B80" s="86"/>
      <c r="C80" s="76">
        <v>61611.136559999999</v>
      </c>
      <c r="D80" s="76">
        <v>76681.271999999997</v>
      </c>
      <c r="E80" s="76">
        <v>60782.868849999999</v>
      </c>
      <c r="F80" s="75">
        <f>E80/D80*100</f>
        <v>79.266902158326218</v>
      </c>
      <c r="G80" s="75">
        <f t="shared" si="61"/>
        <v>98.65565260398435</v>
      </c>
      <c r="H80" s="74">
        <v>34.676439999999999</v>
      </c>
      <c r="I80" s="74">
        <v>4784</v>
      </c>
      <c r="J80" s="74">
        <v>428.15224000000001</v>
      </c>
      <c r="K80" s="74">
        <f t="shared" si="67"/>
        <v>8.9496705685618725</v>
      </c>
      <c r="L80" s="74">
        <f t="shared" si="62"/>
        <v>1234.7064462211231</v>
      </c>
      <c r="M80" s="80">
        <f t="shared" si="63"/>
        <v>61645.813000000002</v>
      </c>
      <c r="N80" s="80">
        <f t="shared" si="64"/>
        <v>81465.271999999997</v>
      </c>
      <c r="O80" s="80">
        <f t="shared" si="65"/>
        <v>61211.021090000002</v>
      </c>
      <c r="P80" s="80">
        <f t="shared" si="59"/>
        <v>75.137564249463267</v>
      </c>
      <c r="Q80" s="82">
        <f t="shared" si="66"/>
        <v>99.294693526063156</v>
      </c>
    </row>
    <row r="81" spans="1:17" s="54" customFormat="1" ht="31.5" customHeight="1">
      <c r="A81" s="87" t="s">
        <v>37</v>
      </c>
      <c r="B81" s="88"/>
      <c r="C81" s="77">
        <v>48461.392460000003</v>
      </c>
      <c r="D81" s="77">
        <v>54904.800000000003</v>
      </c>
      <c r="E81" s="77">
        <v>46659.585400000004</v>
      </c>
      <c r="F81" s="78">
        <f t="shared" si="60"/>
        <v>84.982707158572651</v>
      </c>
      <c r="G81" s="78">
        <f t="shared" si="61"/>
        <v>96.281974230337667</v>
      </c>
      <c r="H81" s="77">
        <v>0</v>
      </c>
      <c r="I81" s="77">
        <v>0</v>
      </c>
      <c r="J81" s="77">
        <v>0</v>
      </c>
      <c r="K81" s="81" t="e">
        <f t="shared" si="67"/>
        <v>#DIV/0!</v>
      </c>
      <c r="L81" s="81" t="e">
        <f t="shared" si="62"/>
        <v>#DIV/0!</v>
      </c>
      <c r="M81" s="83">
        <f t="shared" si="63"/>
        <v>48461.392460000003</v>
      </c>
      <c r="N81" s="83">
        <f t="shared" si="64"/>
        <v>54904.800000000003</v>
      </c>
      <c r="O81" s="83">
        <f t="shared" si="65"/>
        <v>46659.585400000004</v>
      </c>
      <c r="P81" s="83">
        <f t="shared" si="59"/>
        <v>84.982707158572651</v>
      </c>
      <c r="Q81" s="97">
        <f t="shared" si="66"/>
        <v>96.281974230337667</v>
      </c>
    </row>
    <row r="82" spans="1:17" s="52" customFormat="1" ht="52.5" hidden="1" customHeight="1">
      <c r="A82" s="85" t="s">
        <v>87</v>
      </c>
      <c r="B82" s="86" t="s">
        <v>79</v>
      </c>
      <c r="C82" s="28"/>
      <c r="D82" s="28"/>
      <c r="E82" s="28"/>
      <c r="F82" s="75" t="e">
        <f t="shared" si="60"/>
        <v>#DIV/0!</v>
      </c>
      <c r="G82" s="75" t="e">
        <f t="shared" si="61"/>
        <v>#DIV/0!</v>
      </c>
      <c r="H82" s="74"/>
      <c r="I82" s="74"/>
      <c r="J82" s="74"/>
      <c r="K82" s="74" t="e">
        <f t="shared" si="67"/>
        <v>#DIV/0!</v>
      </c>
      <c r="L82" s="74" t="e">
        <f t="shared" si="62"/>
        <v>#DIV/0!</v>
      </c>
      <c r="M82" s="80">
        <f t="shared" si="63"/>
        <v>0</v>
      </c>
      <c r="N82" s="80">
        <f t="shared" si="64"/>
        <v>0</v>
      </c>
      <c r="O82" s="80">
        <f t="shared" si="65"/>
        <v>0</v>
      </c>
      <c r="P82" s="80" t="e">
        <f t="shared" si="59"/>
        <v>#DIV/0!</v>
      </c>
      <c r="Q82" s="82" t="e">
        <f t="shared" si="66"/>
        <v>#DIV/0!</v>
      </c>
    </row>
    <row r="83" spans="1:17" s="52" customFormat="1" ht="33.75" hidden="1" customHeight="1">
      <c r="A83" s="89" t="s">
        <v>37</v>
      </c>
      <c r="B83" s="88"/>
      <c r="C83" s="27"/>
      <c r="D83" s="27"/>
      <c r="E83" s="27"/>
      <c r="F83" s="75" t="e">
        <f t="shared" si="60"/>
        <v>#DIV/0!</v>
      </c>
      <c r="G83" s="75" t="e">
        <f t="shared" si="61"/>
        <v>#DIV/0!</v>
      </c>
      <c r="H83" s="77"/>
      <c r="I83" s="77"/>
      <c r="J83" s="77"/>
      <c r="K83" s="74"/>
      <c r="L83" s="74"/>
      <c r="M83" s="80">
        <f t="shared" si="63"/>
        <v>0</v>
      </c>
      <c r="N83" s="80">
        <f t="shared" si="64"/>
        <v>0</v>
      </c>
      <c r="O83" s="80">
        <f t="shared" si="65"/>
        <v>0</v>
      </c>
      <c r="P83" s="80" t="e">
        <f t="shared" si="59"/>
        <v>#DIV/0!</v>
      </c>
      <c r="Q83" s="82" t="e">
        <f t="shared" si="66"/>
        <v>#DIV/0!</v>
      </c>
    </row>
    <row r="84" spans="1:17" s="52" customFormat="1">
      <c r="A84" s="85" t="s">
        <v>158</v>
      </c>
      <c r="B84" s="86" t="s">
        <v>84</v>
      </c>
      <c r="C84" s="74">
        <v>5187.6787299999996</v>
      </c>
      <c r="D84" s="74">
        <v>8104.2</v>
      </c>
      <c r="E84" s="74">
        <v>5494.8388699999996</v>
      </c>
      <c r="F84" s="75">
        <f>E84/D84*100</f>
        <v>67.802360134251373</v>
      </c>
      <c r="G84" s="75">
        <f t="shared" si="61"/>
        <v>105.9209553248491</v>
      </c>
      <c r="H84" s="74">
        <v>0</v>
      </c>
      <c r="I84" s="74">
        <v>2254.1619999999998</v>
      </c>
      <c r="J84" s="74">
        <v>0</v>
      </c>
      <c r="K84" s="74">
        <f t="shared" si="67"/>
        <v>0</v>
      </c>
      <c r="L84" s="74" t="e">
        <f t="shared" si="62"/>
        <v>#DIV/0!</v>
      </c>
      <c r="M84" s="80">
        <f t="shared" si="63"/>
        <v>5187.6787299999996</v>
      </c>
      <c r="N84" s="80">
        <f t="shared" si="64"/>
        <v>10358.361999999999</v>
      </c>
      <c r="O84" s="80">
        <f t="shared" si="65"/>
        <v>5494.8388699999996</v>
      </c>
      <c r="P84" s="80">
        <f t="shared" si="59"/>
        <v>53.047372451358619</v>
      </c>
      <c r="Q84" s="82">
        <f t="shared" si="66"/>
        <v>105.9209553248491</v>
      </c>
    </row>
    <row r="85" spans="1:17" s="52" customFormat="1" ht="31.5">
      <c r="A85" s="85" t="s">
        <v>131</v>
      </c>
      <c r="B85" s="86" t="s">
        <v>80</v>
      </c>
      <c r="C85" s="76">
        <v>2461.91122</v>
      </c>
      <c r="D85" s="76">
        <v>5164.7</v>
      </c>
      <c r="E85" s="76">
        <v>4289.1715000000004</v>
      </c>
      <c r="F85" s="75">
        <f t="shared" si="60"/>
        <v>83.047834336941179</v>
      </c>
      <c r="G85" s="75">
        <f t="shared" si="61"/>
        <v>174.22120932533062</v>
      </c>
      <c r="H85" s="74">
        <v>0</v>
      </c>
      <c r="I85" s="74">
        <v>2254.1619999999998</v>
      </c>
      <c r="J85" s="74">
        <v>0</v>
      </c>
      <c r="K85" s="74">
        <f t="shared" si="67"/>
        <v>0</v>
      </c>
      <c r="L85" s="74" t="e">
        <f t="shared" si="62"/>
        <v>#DIV/0!</v>
      </c>
      <c r="M85" s="80">
        <f t="shared" si="63"/>
        <v>2461.91122</v>
      </c>
      <c r="N85" s="80">
        <f t="shared" si="64"/>
        <v>7418.8619999999992</v>
      </c>
      <c r="O85" s="80">
        <f t="shared" si="65"/>
        <v>4289.1715000000004</v>
      </c>
      <c r="P85" s="80">
        <f t="shared" si="59"/>
        <v>57.814412776514793</v>
      </c>
      <c r="Q85" s="82">
        <f t="shared" si="66"/>
        <v>174.22120932533062</v>
      </c>
    </row>
    <row r="86" spans="1:17" s="52" customFormat="1" ht="24" hidden="1" customHeight="1">
      <c r="A86" s="55" t="s">
        <v>38</v>
      </c>
      <c r="B86" s="53"/>
      <c r="C86" s="27">
        <v>0</v>
      </c>
      <c r="D86" s="27">
        <v>0</v>
      </c>
      <c r="E86" s="27">
        <v>0</v>
      </c>
      <c r="F86" s="29" t="e">
        <f t="shared" si="60"/>
        <v>#DIV/0!</v>
      </c>
      <c r="G86" s="29" t="e">
        <f>E86/C86*100</f>
        <v>#DIV/0!</v>
      </c>
      <c r="H86" s="27">
        <v>0</v>
      </c>
      <c r="I86" s="27">
        <v>0</v>
      </c>
      <c r="J86" s="27">
        <v>0</v>
      </c>
      <c r="K86" s="30" t="e">
        <f t="shared" si="67"/>
        <v>#DIV/0!</v>
      </c>
      <c r="L86" s="74" t="e">
        <f t="shared" si="62"/>
        <v>#DIV/0!</v>
      </c>
      <c r="M86" s="80">
        <f t="shared" si="63"/>
        <v>0</v>
      </c>
      <c r="N86" s="31">
        <f t="shared" si="64"/>
        <v>0</v>
      </c>
      <c r="O86" s="80">
        <f t="shared" si="65"/>
        <v>0</v>
      </c>
      <c r="P86" s="80" t="e">
        <f t="shared" si="59"/>
        <v>#DIV/0!</v>
      </c>
      <c r="Q86" s="82" t="e">
        <f t="shared" si="66"/>
        <v>#DIV/0!</v>
      </c>
    </row>
    <row r="87" spans="1:17" s="52" customFormat="1" ht="47.25">
      <c r="A87" s="85" t="s">
        <v>132</v>
      </c>
      <c r="B87" s="90">
        <v>2111</v>
      </c>
      <c r="C87" s="76">
        <v>152.57576</v>
      </c>
      <c r="D87" s="76">
        <v>1049.2</v>
      </c>
      <c r="E87" s="76">
        <v>538.82397000000003</v>
      </c>
      <c r="F87" s="75">
        <f t="shared" si="60"/>
        <v>51.355696721311475</v>
      </c>
      <c r="G87" s="75">
        <f t="shared" si="61"/>
        <v>353.15175228358686</v>
      </c>
      <c r="H87" s="74">
        <v>0</v>
      </c>
      <c r="I87" s="74">
        <v>0</v>
      </c>
      <c r="J87" s="74">
        <v>0</v>
      </c>
      <c r="K87" s="74" t="e">
        <f t="shared" si="67"/>
        <v>#DIV/0!</v>
      </c>
      <c r="L87" s="74" t="e">
        <f t="shared" si="62"/>
        <v>#DIV/0!</v>
      </c>
      <c r="M87" s="80">
        <f t="shared" si="63"/>
        <v>152.57576</v>
      </c>
      <c r="N87" s="80">
        <f t="shared" si="64"/>
        <v>1049.2</v>
      </c>
      <c r="O87" s="80">
        <f t="shared" si="65"/>
        <v>538.82397000000003</v>
      </c>
      <c r="P87" s="80">
        <f t="shared" si="59"/>
        <v>51.355696721311475</v>
      </c>
      <c r="Q87" s="82">
        <f t="shared" si="66"/>
        <v>353.15175228358686</v>
      </c>
    </row>
    <row r="88" spans="1:17" s="52" customFormat="1" ht="21" customHeight="1">
      <c r="A88" s="85" t="s">
        <v>64</v>
      </c>
      <c r="B88" s="86" t="s">
        <v>81</v>
      </c>
      <c r="C88" s="74">
        <v>6041.24586</v>
      </c>
      <c r="D88" s="74">
        <v>11474.069</v>
      </c>
      <c r="E88" s="74">
        <v>6521.2579699999997</v>
      </c>
      <c r="F88" s="75">
        <f t="shared" si="60"/>
        <v>56.834745982440928</v>
      </c>
      <c r="G88" s="75">
        <f t="shared" si="61"/>
        <v>107.94558144336142</v>
      </c>
      <c r="H88" s="74">
        <v>2106.5607399999999</v>
      </c>
      <c r="I88" s="74">
        <v>1268.7816499999999</v>
      </c>
      <c r="J88" s="74">
        <v>732.46482000000003</v>
      </c>
      <c r="K88" s="74">
        <f t="shared" si="67"/>
        <v>57.729777223685417</v>
      </c>
      <c r="L88" s="74">
        <f t="shared" si="62"/>
        <v>34.770648008943716</v>
      </c>
      <c r="M88" s="80">
        <f t="shared" si="63"/>
        <v>8147.8065999999999</v>
      </c>
      <c r="N88" s="80">
        <f t="shared" si="64"/>
        <v>12742.85065</v>
      </c>
      <c r="O88" s="80">
        <f t="shared" si="65"/>
        <v>7253.7227899999998</v>
      </c>
      <c r="P88" s="80">
        <f t="shared" si="59"/>
        <v>56.923862558178854</v>
      </c>
      <c r="Q88" s="82">
        <f t="shared" si="66"/>
        <v>89.026693269818153</v>
      </c>
    </row>
    <row r="89" spans="1:17" s="52" customFormat="1" ht="19.5" hidden="1" customHeight="1">
      <c r="A89" s="55" t="s">
        <v>39</v>
      </c>
      <c r="B89" s="53"/>
      <c r="C89" s="27">
        <v>0</v>
      </c>
      <c r="D89" s="27">
        <v>0</v>
      </c>
      <c r="E89" s="27">
        <v>0</v>
      </c>
      <c r="F89" s="29" t="e">
        <f t="shared" si="60"/>
        <v>#DIV/0!</v>
      </c>
      <c r="G89" s="29" t="e">
        <f t="shared" si="61"/>
        <v>#DIV/0!</v>
      </c>
      <c r="H89" s="27">
        <v>0</v>
      </c>
      <c r="I89" s="27">
        <v>0</v>
      </c>
      <c r="J89" s="27">
        <v>0</v>
      </c>
      <c r="K89" s="30" t="e">
        <f t="shared" si="67"/>
        <v>#DIV/0!</v>
      </c>
      <c r="L89" s="74" t="e">
        <f t="shared" si="62"/>
        <v>#DIV/0!</v>
      </c>
      <c r="M89" s="80">
        <f t="shared" si="63"/>
        <v>0</v>
      </c>
      <c r="N89" s="31">
        <f t="shared" si="64"/>
        <v>0</v>
      </c>
      <c r="O89" s="80">
        <f t="shared" si="65"/>
        <v>0</v>
      </c>
      <c r="P89" s="80" t="e">
        <f t="shared" si="59"/>
        <v>#DIV/0!</v>
      </c>
      <c r="Q89" s="82" t="e">
        <f t="shared" si="66"/>
        <v>#DIV/0!</v>
      </c>
    </row>
    <row r="90" spans="1:17" s="52" customFormat="1" ht="35.25" customHeight="1">
      <c r="A90" s="91" t="s">
        <v>159</v>
      </c>
      <c r="B90" s="92">
        <v>3031</v>
      </c>
      <c r="C90" s="77">
        <v>33.993580000000001</v>
      </c>
      <c r="D90" s="77">
        <v>60.445</v>
      </c>
      <c r="E90" s="77">
        <v>0</v>
      </c>
      <c r="F90" s="75">
        <f>E90/D90*100</f>
        <v>0</v>
      </c>
      <c r="G90" s="75">
        <f t="shared" ref="G90" si="68">E90/C90*100</f>
        <v>0</v>
      </c>
      <c r="H90" s="77">
        <v>0</v>
      </c>
      <c r="I90" s="77">
        <v>100</v>
      </c>
      <c r="J90" s="77">
        <v>0</v>
      </c>
      <c r="K90" s="74">
        <f t="shared" ref="K90" si="69">J90/I90*100</f>
        <v>0</v>
      </c>
      <c r="L90" s="74" t="e">
        <f t="shared" ref="L90:L92" si="70">J90/H90*100</f>
        <v>#DIV/0!</v>
      </c>
      <c r="M90" s="80">
        <f t="shared" si="63"/>
        <v>33.993580000000001</v>
      </c>
      <c r="N90" s="80">
        <f t="shared" ref="N90" si="71">I90+D90</f>
        <v>160.44499999999999</v>
      </c>
      <c r="O90" s="80">
        <f t="shared" ref="O90" si="72">J90+E90</f>
        <v>0</v>
      </c>
      <c r="P90" s="80">
        <f t="shared" ref="P90" si="73">O90/N90*100</f>
        <v>0</v>
      </c>
      <c r="Q90" s="82">
        <f t="shared" ref="Q90" si="74">O90/M90*100</f>
        <v>0</v>
      </c>
    </row>
    <row r="91" spans="1:17" s="59" customFormat="1" ht="32.25" customHeight="1">
      <c r="A91" s="91" t="s">
        <v>133</v>
      </c>
      <c r="B91" s="92">
        <v>3032</v>
      </c>
      <c r="C91" s="76">
        <v>0.44035999999999997</v>
      </c>
      <c r="D91" s="76">
        <v>3.605</v>
      </c>
      <c r="E91" s="76">
        <v>3.2993399999999999</v>
      </c>
      <c r="F91" s="75">
        <f t="shared" si="60"/>
        <v>91.52122052704577</v>
      </c>
      <c r="G91" s="75">
        <f t="shared" si="61"/>
        <v>749.23698791897539</v>
      </c>
      <c r="H91" s="76">
        <v>0</v>
      </c>
      <c r="I91" s="76">
        <v>0</v>
      </c>
      <c r="J91" s="76">
        <v>0</v>
      </c>
      <c r="K91" s="74" t="e">
        <f t="shared" si="67"/>
        <v>#DIV/0!</v>
      </c>
      <c r="L91" s="74" t="e">
        <f t="shared" si="70"/>
        <v>#DIV/0!</v>
      </c>
      <c r="M91" s="80">
        <f t="shared" si="63"/>
        <v>0.44035999999999997</v>
      </c>
      <c r="N91" s="80">
        <f t="shared" si="64"/>
        <v>3.605</v>
      </c>
      <c r="O91" s="80">
        <f t="shared" si="65"/>
        <v>3.2993399999999999</v>
      </c>
      <c r="P91" s="80">
        <f t="shared" si="59"/>
        <v>91.52122052704577</v>
      </c>
      <c r="Q91" s="82">
        <f t="shared" si="66"/>
        <v>749.23698791897539</v>
      </c>
    </row>
    <row r="92" spans="1:17" s="52" customFormat="1" ht="31.5" customHeight="1">
      <c r="A92" s="93" t="s">
        <v>110</v>
      </c>
      <c r="B92" s="90">
        <v>3033</v>
      </c>
      <c r="C92" s="74">
        <v>0</v>
      </c>
      <c r="D92" s="74">
        <v>175.2</v>
      </c>
      <c r="E92" s="74">
        <v>17.920000000000002</v>
      </c>
      <c r="F92" s="75">
        <f t="shared" si="60"/>
        <v>10.228310502283106</v>
      </c>
      <c r="G92" s="75" t="e">
        <f t="shared" si="61"/>
        <v>#DIV/0!</v>
      </c>
      <c r="H92" s="74">
        <v>0</v>
      </c>
      <c r="I92" s="74">
        <v>0</v>
      </c>
      <c r="J92" s="74">
        <v>0</v>
      </c>
      <c r="K92" s="74" t="e">
        <f t="shared" si="67"/>
        <v>#DIV/0!</v>
      </c>
      <c r="L92" s="74" t="e">
        <f t="shared" si="70"/>
        <v>#DIV/0!</v>
      </c>
      <c r="M92" s="80">
        <f t="shared" si="63"/>
        <v>0</v>
      </c>
      <c r="N92" s="80">
        <f t="shared" si="64"/>
        <v>175.2</v>
      </c>
      <c r="O92" s="80">
        <f t="shared" si="65"/>
        <v>17.920000000000002</v>
      </c>
      <c r="P92" s="80">
        <f t="shared" si="59"/>
        <v>10.228310502283106</v>
      </c>
      <c r="Q92" s="82" t="e">
        <f t="shared" si="66"/>
        <v>#DIV/0!</v>
      </c>
    </row>
    <row r="93" spans="1:17" s="59" customFormat="1" ht="47.25">
      <c r="A93" s="91" t="s">
        <v>88</v>
      </c>
      <c r="B93" s="92">
        <v>3104</v>
      </c>
      <c r="C93" s="76">
        <v>2690.56502</v>
      </c>
      <c r="D93" s="76">
        <v>2980.3</v>
      </c>
      <c r="E93" s="76">
        <v>2730.0483300000001</v>
      </c>
      <c r="F93" s="75">
        <f t="shared" si="60"/>
        <v>91.603138274670343</v>
      </c>
      <c r="G93" s="75">
        <f t="shared" si="61"/>
        <v>101.46747280613944</v>
      </c>
      <c r="H93" s="76">
        <v>13.439870000000001</v>
      </c>
      <c r="I93" s="76">
        <v>371.96069999999997</v>
      </c>
      <c r="J93" s="76">
        <v>1.4330000000000001</v>
      </c>
      <c r="K93" s="74">
        <f t="shared" si="67"/>
        <v>0.38525575416972818</v>
      </c>
      <c r="L93" s="74">
        <f t="shared" si="62"/>
        <v>10.662305513371781</v>
      </c>
      <c r="M93" s="80">
        <f t="shared" si="63"/>
        <v>2704.0048900000002</v>
      </c>
      <c r="N93" s="80">
        <f t="shared" si="64"/>
        <v>3352.2607000000003</v>
      </c>
      <c r="O93" s="80">
        <f t="shared" si="65"/>
        <v>2731.4813300000001</v>
      </c>
      <c r="P93" s="80">
        <f t="shared" si="59"/>
        <v>81.481769302727557</v>
      </c>
      <c r="Q93" s="82">
        <f t="shared" si="66"/>
        <v>101.0161386949267</v>
      </c>
    </row>
    <row r="94" spans="1:17" s="59" customFormat="1" ht="35.25" customHeight="1">
      <c r="A94" s="91" t="s">
        <v>89</v>
      </c>
      <c r="B94" s="92">
        <v>3105</v>
      </c>
      <c r="C94" s="76">
        <v>810.63332000000003</v>
      </c>
      <c r="D94" s="76">
        <v>1085.32</v>
      </c>
      <c r="E94" s="76">
        <v>799.20009000000005</v>
      </c>
      <c r="F94" s="75">
        <f t="shared" si="60"/>
        <v>73.637276563594156</v>
      </c>
      <c r="G94" s="75">
        <f t="shared" si="61"/>
        <v>98.58959288769428</v>
      </c>
      <c r="H94" s="76">
        <v>7.9850000000000003</v>
      </c>
      <c r="I94" s="76">
        <v>0</v>
      </c>
      <c r="J94" s="76">
        <v>0</v>
      </c>
      <c r="K94" s="74" t="e">
        <f t="shared" si="67"/>
        <v>#DIV/0!</v>
      </c>
      <c r="L94" s="74">
        <f t="shared" si="62"/>
        <v>0</v>
      </c>
      <c r="M94" s="80">
        <f t="shared" si="63"/>
        <v>818.61832000000004</v>
      </c>
      <c r="N94" s="80">
        <f t="shared" si="64"/>
        <v>1085.32</v>
      </c>
      <c r="O94" s="80">
        <f t="shared" si="65"/>
        <v>799.20009000000005</v>
      </c>
      <c r="P94" s="80">
        <f t="shared" si="59"/>
        <v>73.637276563594156</v>
      </c>
      <c r="Q94" s="82">
        <f t="shared" si="66"/>
        <v>97.627926284376343</v>
      </c>
    </row>
    <row r="95" spans="1:17" s="59" customFormat="1" ht="32.25" customHeight="1">
      <c r="A95" s="91" t="s">
        <v>90</v>
      </c>
      <c r="B95" s="92">
        <v>3121</v>
      </c>
      <c r="C95" s="76">
        <v>765.89878999999996</v>
      </c>
      <c r="D95" s="76">
        <v>1322.73</v>
      </c>
      <c r="E95" s="76">
        <v>843.06890999999996</v>
      </c>
      <c r="F95" s="75">
        <f t="shared" si="60"/>
        <v>63.737037037037034</v>
      </c>
      <c r="G95" s="75">
        <f t="shared" si="61"/>
        <v>110.07575948775164</v>
      </c>
      <c r="H95" s="76">
        <v>2077.3195999999998</v>
      </c>
      <c r="I95" s="76">
        <v>0</v>
      </c>
      <c r="J95" s="76">
        <v>0</v>
      </c>
      <c r="K95" s="74" t="e">
        <f t="shared" si="67"/>
        <v>#DIV/0!</v>
      </c>
      <c r="L95" s="74">
        <f>J95/H95*100</f>
        <v>0</v>
      </c>
      <c r="M95" s="80">
        <f t="shared" si="63"/>
        <v>2843.21839</v>
      </c>
      <c r="N95" s="80">
        <f t="shared" si="64"/>
        <v>1322.73</v>
      </c>
      <c r="O95" s="80">
        <f t="shared" si="65"/>
        <v>843.06890999999996</v>
      </c>
      <c r="P95" s="80">
        <f t="shared" si="59"/>
        <v>63.737037037037034</v>
      </c>
      <c r="Q95" s="82">
        <f t="shared" si="66"/>
        <v>29.651922376599426</v>
      </c>
    </row>
    <row r="96" spans="1:17" s="59" customFormat="1" ht="78.75" customHeight="1">
      <c r="A96" s="94" t="s">
        <v>134</v>
      </c>
      <c r="B96" s="92">
        <v>3140</v>
      </c>
      <c r="C96" s="76">
        <v>0</v>
      </c>
      <c r="D96" s="76">
        <v>347.8</v>
      </c>
      <c r="E96" s="76">
        <v>0</v>
      </c>
      <c r="F96" s="75">
        <f t="shared" si="60"/>
        <v>0</v>
      </c>
      <c r="G96" s="75" t="e">
        <f t="shared" si="61"/>
        <v>#DIV/0!</v>
      </c>
      <c r="H96" s="76">
        <v>0</v>
      </c>
      <c r="I96" s="76">
        <v>0</v>
      </c>
      <c r="J96" s="76">
        <v>0</v>
      </c>
      <c r="K96" s="74" t="e">
        <f t="shared" si="67"/>
        <v>#DIV/0!</v>
      </c>
      <c r="L96" s="74" t="e">
        <f t="shared" si="62"/>
        <v>#DIV/0!</v>
      </c>
      <c r="M96" s="80">
        <f t="shared" si="63"/>
        <v>0</v>
      </c>
      <c r="N96" s="80">
        <f t="shared" si="64"/>
        <v>347.8</v>
      </c>
      <c r="O96" s="80">
        <f t="shared" si="65"/>
        <v>0</v>
      </c>
      <c r="P96" s="80">
        <f t="shared" si="59"/>
        <v>0</v>
      </c>
      <c r="Q96" s="82" t="e">
        <f t="shared" si="66"/>
        <v>#DIV/0!</v>
      </c>
    </row>
    <row r="97" spans="1:17" s="59" customFormat="1" ht="19.5" customHeight="1">
      <c r="A97" s="91" t="s">
        <v>40</v>
      </c>
      <c r="B97" s="92">
        <v>3210</v>
      </c>
      <c r="C97" s="76">
        <v>7.8162700000000003</v>
      </c>
      <c r="D97" s="76">
        <v>0</v>
      </c>
      <c r="E97" s="76">
        <v>0</v>
      </c>
      <c r="F97" s="75" t="e">
        <f t="shared" si="60"/>
        <v>#DIV/0!</v>
      </c>
      <c r="G97" s="75">
        <f t="shared" si="61"/>
        <v>0</v>
      </c>
      <c r="H97" s="76">
        <v>7.8162700000000003</v>
      </c>
      <c r="I97" s="76">
        <v>0</v>
      </c>
      <c r="J97" s="76">
        <v>0</v>
      </c>
      <c r="K97" s="74" t="e">
        <f t="shared" si="67"/>
        <v>#DIV/0!</v>
      </c>
      <c r="L97" s="74">
        <f t="shared" si="62"/>
        <v>0</v>
      </c>
      <c r="M97" s="80">
        <f t="shared" si="63"/>
        <v>15.632540000000001</v>
      </c>
      <c r="N97" s="80">
        <f t="shared" si="64"/>
        <v>0</v>
      </c>
      <c r="O97" s="80">
        <f t="shared" si="65"/>
        <v>0</v>
      </c>
      <c r="P97" s="80" t="e">
        <f t="shared" si="59"/>
        <v>#DIV/0!</v>
      </c>
      <c r="Q97" s="82">
        <f t="shared" si="66"/>
        <v>0</v>
      </c>
    </row>
    <row r="98" spans="1:17" s="59" customFormat="1" ht="142.5" hidden="1" customHeight="1">
      <c r="A98" s="91" t="s">
        <v>98</v>
      </c>
      <c r="B98" s="92">
        <v>3230</v>
      </c>
      <c r="C98" s="28"/>
      <c r="D98" s="28"/>
      <c r="E98" s="28"/>
      <c r="F98" s="29" t="e">
        <f t="shared" si="60"/>
        <v>#DIV/0!</v>
      </c>
      <c r="G98" s="75" t="e">
        <f t="shared" si="61"/>
        <v>#DIV/0!</v>
      </c>
      <c r="H98" s="28"/>
      <c r="I98" s="76"/>
      <c r="J98" s="76"/>
      <c r="K98" s="74"/>
      <c r="L98" s="74"/>
      <c r="M98" s="80">
        <f t="shared" si="63"/>
        <v>0</v>
      </c>
      <c r="N98" s="80">
        <f t="shared" si="64"/>
        <v>0</v>
      </c>
      <c r="O98" s="80">
        <f t="shared" si="65"/>
        <v>0</v>
      </c>
      <c r="P98" s="80" t="e">
        <f t="shared" si="59"/>
        <v>#DIV/0!</v>
      </c>
      <c r="Q98" s="82"/>
    </row>
    <row r="99" spans="1:17" s="59" customFormat="1" ht="31.5">
      <c r="A99" s="91" t="s">
        <v>91</v>
      </c>
      <c r="B99" s="92">
        <v>3242</v>
      </c>
      <c r="C99" s="76">
        <v>1396.65578</v>
      </c>
      <c r="D99" s="76">
        <v>4507.9859200000001</v>
      </c>
      <c r="E99" s="76">
        <v>1617.5051599999999</v>
      </c>
      <c r="F99" s="75">
        <f t="shared" si="60"/>
        <v>35.880883141711315</v>
      </c>
      <c r="G99" s="75">
        <f t="shared" si="61"/>
        <v>115.81272802952205</v>
      </c>
      <c r="H99" s="76">
        <v>0</v>
      </c>
      <c r="I99" s="76">
        <v>705.80762000000004</v>
      </c>
      <c r="J99" s="76">
        <v>705.80762000000004</v>
      </c>
      <c r="K99" s="74">
        <f t="shared" si="67"/>
        <v>100</v>
      </c>
      <c r="L99" s="74" t="e">
        <f>J99/H99*100</f>
        <v>#DIV/0!</v>
      </c>
      <c r="M99" s="80">
        <f t="shared" si="63"/>
        <v>1396.65578</v>
      </c>
      <c r="N99" s="80">
        <f t="shared" si="64"/>
        <v>5213.7935400000006</v>
      </c>
      <c r="O99" s="80">
        <f t="shared" si="65"/>
        <v>2323.3127800000002</v>
      </c>
      <c r="P99" s="80">
        <f t="shared" si="59"/>
        <v>44.560889536105414</v>
      </c>
      <c r="Q99" s="82">
        <f t="shared" si="66"/>
        <v>166.34827373141292</v>
      </c>
    </row>
    <row r="100" spans="1:17" s="52" customFormat="1">
      <c r="A100" s="85" t="s">
        <v>41</v>
      </c>
      <c r="B100" s="90" t="s">
        <v>82</v>
      </c>
      <c r="C100" s="84">
        <v>3528.55213</v>
      </c>
      <c r="D100" s="74">
        <v>4940.1899999999996</v>
      </c>
      <c r="E100" s="74">
        <v>2541.6244799999999</v>
      </c>
      <c r="F100" s="75">
        <f t="shared" si="60"/>
        <v>51.447909493359568</v>
      </c>
      <c r="G100" s="75">
        <f t="shared" si="61"/>
        <v>72.03023751274435</v>
      </c>
      <c r="H100" s="74">
        <v>153.80896000000001</v>
      </c>
      <c r="I100" s="74">
        <v>0</v>
      </c>
      <c r="J100" s="74">
        <v>0</v>
      </c>
      <c r="K100" s="74" t="e">
        <f t="shared" si="67"/>
        <v>#DIV/0!</v>
      </c>
      <c r="L100" s="74">
        <f t="shared" si="62"/>
        <v>0</v>
      </c>
      <c r="M100" s="80">
        <f t="shared" si="63"/>
        <v>3682.3610899999999</v>
      </c>
      <c r="N100" s="80">
        <f t="shared" si="64"/>
        <v>4940.1899999999996</v>
      </c>
      <c r="O100" s="80">
        <f t="shared" si="65"/>
        <v>2541.6244799999999</v>
      </c>
      <c r="P100" s="80">
        <f t="shared" si="59"/>
        <v>51.447909493359568</v>
      </c>
      <c r="Q100" s="82">
        <f t="shared" si="66"/>
        <v>69.021598313705852</v>
      </c>
    </row>
    <row r="101" spans="1:17" s="52" customFormat="1">
      <c r="A101" s="85" t="s">
        <v>160</v>
      </c>
      <c r="B101" s="90">
        <v>5000</v>
      </c>
      <c r="C101" s="84">
        <v>3182.30746</v>
      </c>
      <c r="D101" s="74">
        <v>3889.48</v>
      </c>
      <c r="E101" s="74">
        <v>2484.3021699999999</v>
      </c>
      <c r="F101" s="75">
        <f t="shared" si="60"/>
        <v>63.872347203225111</v>
      </c>
      <c r="G101" s="75">
        <f t="shared" si="61"/>
        <v>78.066063736028823</v>
      </c>
      <c r="H101" s="74">
        <v>2322.96</v>
      </c>
      <c r="I101" s="74">
        <v>2880</v>
      </c>
      <c r="J101" s="74">
        <v>2880</v>
      </c>
      <c r="K101" s="74">
        <f t="shared" si="67"/>
        <v>100</v>
      </c>
      <c r="L101" s="74">
        <f t="shared" si="62"/>
        <v>123.9797499741709</v>
      </c>
      <c r="M101" s="80">
        <f t="shared" si="63"/>
        <v>5505.26746</v>
      </c>
      <c r="N101" s="80">
        <f t="shared" si="64"/>
        <v>6769.48</v>
      </c>
      <c r="O101" s="80">
        <f t="shared" si="65"/>
        <v>5364.3021699999999</v>
      </c>
      <c r="P101" s="80">
        <f t="shared" si="59"/>
        <v>79.242455402778361</v>
      </c>
      <c r="Q101" s="82">
        <f t="shared" si="66"/>
        <v>97.439447020072663</v>
      </c>
    </row>
    <row r="102" spans="1:17" s="59" customFormat="1">
      <c r="A102" s="91" t="s">
        <v>92</v>
      </c>
      <c r="B102" s="92">
        <v>5010</v>
      </c>
      <c r="C102" s="76">
        <v>126.11216</v>
      </c>
      <c r="D102" s="76">
        <v>208</v>
      </c>
      <c r="E102" s="76">
        <v>0</v>
      </c>
      <c r="F102" s="75">
        <f t="shared" si="60"/>
        <v>0</v>
      </c>
      <c r="G102" s="75">
        <f t="shared" si="61"/>
        <v>0</v>
      </c>
      <c r="H102" s="76">
        <v>0</v>
      </c>
      <c r="I102" s="76">
        <v>0</v>
      </c>
      <c r="J102" s="76">
        <v>0</v>
      </c>
      <c r="K102" s="74" t="e">
        <f t="shared" si="67"/>
        <v>#DIV/0!</v>
      </c>
      <c r="L102" s="74" t="e">
        <f>J102/H102*100</f>
        <v>#DIV/0!</v>
      </c>
      <c r="M102" s="80">
        <f t="shared" si="63"/>
        <v>126.11216</v>
      </c>
      <c r="N102" s="80">
        <f t="shared" si="64"/>
        <v>208</v>
      </c>
      <c r="O102" s="80">
        <f t="shared" si="65"/>
        <v>0</v>
      </c>
      <c r="P102" s="80">
        <f t="shared" si="59"/>
        <v>0</v>
      </c>
      <c r="Q102" s="82">
        <f t="shared" si="66"/>
        <v>0</v>
      </c>
    </row>
    <row r="103" spans="1:17" s="59" customFormat="1" ht="31.5">
      <c r="A103" s="91" t="s">
        <v>93</v>
      </c>
      <c r="B103" s="92">
        <v>5031</v>
      </c>
      <c r="C103" s="76">
        <v>2870.6218600000002</v>
      </c>
      <c r="D103" s="76">
        <v>3287.84</v>
      </c>
      <c r="E103" s="76">
        <v>2198.6769199999999</v>
      </c>
      <c r="F103" s="75">
        <f t="shared" si="60"/>
        <v>66.872990169837948</v>
      </c>
      <c r="G103" s="75">
        <f t="shared" si="61"/>
        <v>76.592356194208037</v>
      </c>
      <c r="H103" s="76">
        <v>0</v>
      </c>
      <c r="I103" s="76">
        <v>0</v>
      </c>
      <c r="J103" s="76">
        <v>0</v>
      </c>
      <c r="K103" s="74" t="e">
        <f t="shared" si="67"/>
        <v>#DIV/0!</v>
      </c>
      <c r="L103" s="74" t="e">
        <f>J103/H103*100</f>
        <v>#DIV/0!</v>
      </c>
      <c r="M103" s="80">
        <f t="shared" si="63"/>
        <v>2870.6218600000002</v>
      </c>
      <c r="N103" s="80">
        <f t="shared" si="64"/>
        <v>3287.84</v>
      </c>
      <c r="O103" s="80">
        <f t="shared" si="65"/>
        <v>2198.6769199999999</v>
      </c>
      <c r="P103" s="80">
        <f t="shared" si="59"/>
        <v>66.872990169837948</v>
      </c>
      <c r="Q103" s="82">
        <f t="shared" si="66"/>
        <v>76.592356194208037</v>
      </c>
    </row>
    <row r="104" spans="1:17" s="59" customFormat="1" ht="52.5" customHeight="1">
      <c r="A104" s="91" t="s">
        <v>161</v>
      </c>
      <c r="B104" s="92">
        <v>5061</v>
      </c>
      <c r="C104" s="76">
        <v>185.16613000000001</v>
      </c>
      <c r="D104" s="76">
        <v>384.57</v>
      </c>
      <c r="E104" s="76">
        <v>285.62524999999999</v>
      </c>
      <c r="F104" s="75">
        <f>E104/D104*100</f>
        <v>74.271329016823984</v>
      </c>
      <c r="G104" s="75">
        <f t="shared" si="61"/>
        <v>154.25350737740212</v>
      </c>
      <c r="H104" s="76">
        <v>0</v>
      </c>
      <c r="I104" s="76">
        <v>2880</v>
      </c>
      <c r="J104" s="76">
        <v>2880</v>
      </c>
      <c r="K104" s="74">
        <f t="shared" si="67"/>
        <v>100</v>
      </c>
      <c r="L104" s="74" t="e">
        <f>J104/H104*100</f>
        <v>#DIV/0!</v>
      </c>
      <c r="M104" s="80">
        <f t="shared" si="63"/>
        <v>185.16613000000001</v>
      </c>
      <c r="N104" s="80">
        <f t="shared" si="64"/>
        <v>3264.57</v>
      </c>
      <c r="O104" s="80">
        <f t="shared" si="65"/>
        <v>3165.6252500000001</v>
      </c>
      <c r="P104" s="80">
        <f t="shared" si="59"/>
        <v>96.969133760342103</v>
      </c>
      <c r="Q104" s="82">
        <f t="shared" si="66"/>
        <v>1709.6135508151515</v>
      </c>
    </row>
    <row r="105" spans="1:17" s="52" customFormat="1">
      <c r="A105" s="85" t="s">
        <v>63</v>
      </c>
      <c r="B105" s="90" t="s">
        <v>83</v>
      </c>
      <c r="C105" s="84">
        <v>4964.6847600000001</v>
      </c>
      <c r="D105" s="74">
        <v>16312.53</v>
      </c>
      <c r="E105" s="74">
        <v>8212.6393700000008</v>
      </c>
      <c r="F105" s="75">
        <f t="shared" si="60"/>
        <v>50.345589372096178</v>
      </c>
      <c r="G105" s="75">
        <f t="shared" si="61"/>
        <v>165.42116502881444</v>
      </c>
      <c r="H105" s="74">
        <v>1179.999</v>
      </c>
      <c r="I105" s="74">
        <v>962.6</v>
      </c>
      <c r="J105" s="74">
        <v>0</v>
      </c>
      <c r="K105" s="74">
        <f t="shared" si="67"/>
        <v>0</v>
      </c>
      <c r="L105" s="74">
        <f t="shared" si="62"/>
        <v>0</v>
      </c>
      <c r="M105" s="80">
        <f t="shared" si="63"/>
        <v>6144.6837599999999</v>
      </c>
      <c r="N105" s="80">
        <f t="shared" si="64"/>
        <v>17275.13</v>
      </c>
      <c r="O105" s="80">
        <f t="shared" si="65"/>
        <v>8212.6393700000008</v>
      </c>
      <c r="P105" s="80">
        <f t="shared" si="59"/>
        <v>47.540246412038577</v>
      </c>
      <c r="Q105" s="82">
        <f t="shared" si="66"/>
        <v>133.65438630807586</v>
      </c>
    </row>
    <row r="106" spans="1:17" s="59" customFormat="1">
      <c r="A106" s="91" t="s">
        <v>111</v>
      </c>
      <c r="B106" s="92">
        <v>6011</v>
      </c>
      <c r="C106" s="76">
        <v>16.608000000000001</v>
      </c>
      <c r="D106" s="76">
        <v>439.2</v>
      </c>
      <c r="E106" s="76">
        <v>0</v>
      </c>
      <c r="F106" s="75">
        <f t="shared" si="60"/>
        <v>0</v>
      </c>
      <c r="G106" s="75">
        <f t="shared" si="61"/>
        <v>0</v>
      </c>
      <c r="H106" s="76">
        <v>0</v>
      </c>
      <c r="I106" s="76">
        <v>742.6</v>
      </c>
      <c r="J106" s="76">
        <v>0</v>
      </c>
      <c r="K106" s="74">
        <f t="shared" si="67"/>
        <v>0</v>
      </c>
      <c r="L106" s="74" t="e">
        <f t="shared" si="62"/>
        <v>#DIV/0!</v>
      </c>
      <c r="M106" s="80">
        <f t="shared" si="63"/>
        <v>16.608000000000001</v>
      </c>
      <c r="N106" s="80">
        <f t="shared" si="64"/>
        <v>1181.8</v>
      </c>
      <c r="O106" s="80">
        <f t="shared" si="65"/>
        <v>0</v>
      </c>
      <c r="P106" s="80">
        <f t="shared" si="59"/>
        <v>0</v>
      </c>
      <c r="Q106" s="82">
        <f t="shared" si="66"/>
        <v>0</v>
      </c>
    </row>
    <row r="107" spans="1:17" s="59" customFormat="1" ht="31.5" hidden="1">
      <c r="A107" s="57" t="s">
        <v>112</v>
      </c>
      <c r="B107" s="58">
        <v>6012</v>
      </c>
      <c r="C107" s="28">
        <v>0</v>
      </c>
      <c r="D107" s="28">
        <v>0</v>
      </c>
      <c r="E107" s="28">
        <v>0</v>
      </c>
      <c r="F107" s="29" t="e">
        <f t="shared" si="60"/>
        <v>#DIV/0!</v>
      </c>
      <c r="G107" s="29" t="e">
        <f t="shared" si="61"/>
        <v>#DIV/0!</v>
      </c>
      <c r="H107" s="28">
        <v>0</v>
      </c>
      <c r="I107" s="28">
        <v>0</v>
      </c>
      <c r="J107" s="28">
        <v>0</v>
      </c>
      <c r="K107" s="30" t="e">
        <f t="shared" si="67"/>
        <v>#DIV/0!</v>
      </c>
      <c r="L107" s="74" t="e">
        <f t="shared" si="62"/>
        <v>#DIV/0!</v>
      </c>
      <c r="M107" s="80">
        <f t="shared" si="63"/>
        <v>0</v>
      </c>
      <c r="N107" s="31">
        <f t="shared" si="64"/>
        <v>0</v>
      </c>
      <c r="O107" s="80">
        <f t="shared" si="65"/>
        <v>0</v>
      </c>
      <c r="P107" s="80" t="e">
        <f t="shared" si="59"/>
        <v>#DIV/0!</v>
      </c>
      <c r="Q107" s="82" t="e">
        <f t="shared" si="66"/>
        <v>#DIV/0!</v>
      </c>
    </row>
    <row r="108" spans="1:17" s="59" customFormat="1" ht="31.5" hidden="1">
      <c r="A108" s="57" t="s">
        <v>113</v>
      </c>
      <c r="B108" s="58">
        <v>6013</v>
      </c>
      <c r="C108" s="28">
        <v>0</v>
      </c>
      <c r="D108" s="28">
        <v>0</v>
      </c>
      <c r="E108" s="28">
        <v>0</v>
      </c>
      <c r="F108" s="29" t="e">
        <f t="shared" si="60"/>
        <v>#DIV/0!</v>
      </c>
      <c r="G108" s="29" t="e">
        <f>E108/C108*100</f>
        <v>#DIV/0!</v>
      </c>
      <c r="H108" s="28">
        <v>0</v>
      </c>
      <c r="I108" s="28">
        <v>0</v>
      </c>
      <c r="J108" s="28">
        <v>0</v>
      </c>
      <c r="K108" s="30" t="e">
        <f t="shared" si="67"/>
        <v>#DIV/0!</v>
      </c>
      <c r="L108" s="74" t="e">
        <f t="shared" si="62"/>
        <v>#DIV/0!</v>
      </c>
      <c r="M108" s="80">
        <f t="shared" si="63"/>
        <v>0</v>
      </c>
      <c r="N108" s="31">
        <f t="shared" si="64"/>
        <v>0</v>
      </c>
      <c r="O108" s="80">
        <f t="shared" si="65"/>
        <v>0</v>
      </c>
      <c r="P108" s="80" t="e">
        <f t="shared" si="59"/>
        <v>#DIV/0!</v>
      </c>
      <c r="Q108" s="82" t="e">
        <f t="shared" si="66"/>
        <v>#DIV/0!</v>
      </c>
    </row>
    <row r="109" spans="1:17" s="59" customFormat="1">
      <c r="A109" s="91" t="s">
        <v>94</v>
      </c>
      <c r="B109" s="92">
        <v>6030</v>
      </c>
      <c r="C109" s="76">
        <v>4880.48614</v>
      </c>
      <c r="D109" s="76">
        <v>15626.654</v>
      </c>
      <c r="E109" s="76">
        <v>8126.01242</v>
      </c>
      <c r="F109" s="75">
        <f t="shared" si="60"/>
        <v>52.000974872803866</v>
      </c>
      <c r="G109" s="75">
        <f t="shared" si="61"/>
        <v>166.50006140576807</v>
      </c>
      <c r="H109" s="76">
        <v>1179.999</v>
      </c>
      <c r="I109" s="76">
        <v>0</v>
      </c>
      <c r="J109" s="76">
        <v>0</v>
      </c>
      <c r="K109" s="74" t="e">
        <f t="shared" si="67"/>
        <v>#DIV/0!</v>
      </c>
      <c r="L109" s="74">
        <f t="shared" si="62"/>
        <v>0</v>
      </c>
      <c r="M109" s="80">
        <f t="shared" si="63"/>
        <v>6060.4851399999998</v>
      </c>
      <c r="N109" s="80">
        <f t="shared" si="64"/>
        <v>15626.654</v>
      </c>
      <c r="O109" s="80">
        <f t="shared" si="65"/>
        <v>8126.01242</v>
      </c>
      <c r="P109" s="80">
        <f t="shared" si="59"/>
        <v>52.000974872803866</v>
      </c>
      <c r="Q109" s="82">
        <f t="shared" si="66"/>
        <v>134.08188011826394</v>
      </c>
    </row>
    <row r="110" spans="1:17" s="59" customFormat="1" ht="31.5">
      <c r="A110" s="91" t="s">
        <v>157</v>
      </c>
      <c r="B110" s="92">
        <v>6082</v>
      </c>
      <c r="C110" s="76">
        <v>0</v>
      </c>
      <c r="D110" s="76">
        <v>0</v>
      </c>
      <c r="E110" s="76">
        <v>0</v>
      </c>
      <c r="F110" s="75" t="e">
        <f t="shared" si="60"/>
        <v>#DIV/0!</v>
      </c>
      <c r="G110" s="75" t="e">
        <f t="shared" si="61"/>
        <v>#DIV/0!</v>
      </c>
      <c r="H110" s="76">
        <v>0</v>
      </c>
      <c r="I110" s="76">
        <v>220</v>
      </c>
      <c r="J110" s="76">
        <v>0</v>
      </c>
      <c r="K110" s="74">
        <f t="shared" ref="K110" si="75">J110/I110*100</f>
        <v>0</v>
      </c>
      <c r="L110" s="74" t="e">
        <f t="shared" ref="L110" si="76">J110/H110*100</f>
        <v>#DIV/0!</v>
      </c>
      <c r="M110" s="80">
        <f t="shared" ref="M110" si="77">H110+C110</f>
        <v>0</v>
      </c>
      <c r="N110" s="80">
        <f t="shared" ref="N110" si="78">I110+D110</f>
        <v>220</v>
      </c>
      <c r="O110" s="80">
        <f t="shared" ref="O110" si="79">J110+E110</f>
        <v>0</v>
      </c>
      <c r="P110" s="80">
        <f t="shared" ref="P110" si="80">O110/N110*100</f>
        <v>0</v>
      </c>
      <c r="Q110" s="82" t="e">
        <f t="shared" ref="Q110" si="81">O110/M110*100</f>
        <v>#DIV/0!</v>
      </c>
    </row>
    <row r="111" spans="1:17" s="52" customFormat="1" ht="33.75" customHeight="1">
      <c r="A111" s="85" t="s">
        <v>114</v>
      </c>
      <c r="B111" s="90">
        <v>7461</v>
      </c>
      <c r="C111" s="74">
        <v>330.4008</v>
      </c>
      <c r="D111" s="74">
        <v>1642.3</v>
      </c>
      <c r="E111" s="74">
        <v>0</v>
      </c>
      <c r="F111" s="75">
        <f t="shared" si="60"/>
        <v>0</v>
      </c>
      <c r="G111" s="75">
        <f t="shared" si="61"/>
        <v>0</v>
      </c>
      <c r="H111" s="74">
        <v>0</v>
      </c>
      <c r="I111" s="74">
        <v>0</v>
      </c>
      <c r="J111" s="74">
        <v>0</v>
      </c>
      <c r="K111" s="74" t="e">
        <f t="shared" si="67"/>
        <v>#DIV/0!</v>
      </c>
      <c r="L111" s="74" t="e">
        <f t="shared" si="62"/>
        <v>#DIV/0!</v>
      </c>
      <c r="M111" s="80">
        <f t="shared" si="63"/>
        <v>330.4008</v>
      </c>
      <c r="N111" s="80">
        <f t="shared" si="64"/>
        <v>1642.3</v>
      </c>
      <c r="O111" s="80">
        <f t="shared" si="65"/>
        <v>0</v>
      </c>
      <c r="P111" s="80">
        <f t="shared" si="59"/>
        <v>0</v>
      </c>
      <c r="Q111" s="82">
        <f t="shared" si="66"/>
        <v>0</v>
      </c>
    </row>
    <row r="112" spans="1:17" s="52" customFormat="1" ht="18.75" customHeight="1">
      <c r="A112" s="85" t="s">
        <v>95</v>
      </c>
      <c r="B112" s="90">
        <v>7000</v>
      </c>
      <c r="C112" s="74">
        <v>246.86506</v>
      </c>
      <c r="D112" s="74">
        <v>574.45000000000005</v>
      </c>
      <c r="E112" s="74">
        <v>20.056239999999999</v>
      </c>
      <c r="F112" s="75">
        <f t="shared" si="60"/>
        <v>3.4913813212638174</v>
      </c>
      <c r="G112" s="75">
        <f t="shared" si="61"/>
        <v>8.1243736963019391</v>
      </c>
      <c r="H112" s="74">
        <v>25190.265759999998</v>
      </c>
      <c r="I112" s="74">
        <v>85422.868000000002</v>
      </c>
      <c r="J112" s="74">
        <v>0</v>
      </c>
      <c r="K112" s="74">
        <f t="shared" ref="K112:K115" si="82">J112/I112*100</f>
        <v>0</v>
      </c>
      <c r="L112" s="74">
        <f t="shared" ref="L112:L115" si="83">J112/H112*100</f>
        <v>0</v>
      </c>
      <c r="M112" s="80">
        <f t="shared" ref="M112:M115" si="84">H112+C112</f>
        <v>25437.130819999998</v>
      </c>
      <c r="N112" s="80">
        <f t="shared" ref="N112:N115" si="85">I112+D112</f>
        <v>85997.317999999999</v>
      </c>
      <c r="O112" s="80">
        <f t="shared" ref="O112:O115" si="86">J112+E112</f>
        <v>20.056239999999999</v>
      </c>
      <c r="P112" s="80">
        <f t="shared" ref="P112:P115" si="87">O112/N112*100</f>
        <v>2.3321936621325794E-2</v>
      </c>
      <c r="Q112" s="82">
        <f t="shared" ref="Q112:Q115" si="88">O112/M112*100</f>
        <v>7.8846313846963972E-2</v>
      </c>
    </row>
    <row r="113" spans="1:17" s="52" customFormat="1" ht="18.75" customHeight="1">
      <c r="A113" s="85" t="s">
        <v>156</v>
      </c>
      <c r="B113" s="90">
        <v>8240</v>
      </c>
      <c r="C113" s="74">
        <v>0</v>
      </c>
      <c r="D113" s="74">
        <v>3479.2150000000001</v>
      </c>
      <c r="E113" s="74">
        <v>2121.9461999999999</v>
      </c>
      <c r="F113" s="75">
        <f t="shared" ref="F113" si="89">E113/D113*100</f>
        <v>60.989223143726377</v>
      </c>
      <c r="G113" s="75" t="e">
        <f t="shared" ref="G113" si="90">E113/C113*100</f>
        <v>#DIV/0!</v>
      </c>
      <c r="H113" s="74">
        <v>0</v>
      </c>
      <c r="I113" s="74">
        <v>234</v>
      </c>
      <c r="J113" s="74">
        <v>0</v>
      </c>
      <c r="K113" s="74">
        <f t="shared" ref="K113" si="91">J113/I113*100</f>
        <v>0</v>
      </c>
      <c r="L113" s="74" t="e">
        <f t="shared" ref="L113" si="92">J113/H113*100</f>
        <v>#DIV/0!</v>
      </c>
      <c r="M113" s="80">
        <f t="shared" ref="M113" si="93">H113+C113</f>
        <v>0</v>
      </c>
      <c r="N113" s="80">
        <f t="shared" ref="N113" si="94">I113+D113</f>
        <v>3713.2150000000001</v>
      </c>
      <c r="O113" s="80">
        <f t="shared" ref="O113" si="95">J113+E113</f>
        <v>2121.9461999999999</v>
      </c>
      <c r="P113" s="80">
        <f t="shared" ref="P113" si="96">O113/N113*100</f>
        <v>57.145794143350159</v>
      </c>
      <c r="Q113" s="82" t="e">
        <f t="shared" ref="Q113" si="97">O113/M113*100</f>
        <v>#DIV/0!</v>
      </c>
    </row>
    <row r="114" spans="1:17" s="52" customFormat="1" ht="18.75" customHeight="1">
      <c r="A114" s="85" t="s">
        <v>138</v>
      </c>
      <c r="B114" s="90">
        <v>8600</v>
      </c>
      <c r="C114" s="74">
        <v>74.584180000000003</v>
      </c>
      <c r="D114" s="74">
        <v>121.1</v>
      </c>
      <c r="E114" s="74">
        <v>121.08141999999999</v>
      </c>
      <c r="F114" s="75">
        <f t="shared" ref="F114" si="98">E114/D114*100</f>
        <v>99.984657308009901</v>
      </c>
      <c r="G114" s="75">
        <f t="shared" ref="G114:G115" si="99">E114/C114*100</f>
        <v>162.34196045327573</v>
      </c>
      <c r="H114" s="74">
        <v>0</v>
      </c>
      <c r="I114" s="74">
        <v>0</v>
      </c>
      <c r="J114" s="74">
        <v>0</v>
      </c>
      <c r="K114" s="74" t="e">
        <f t="shared" si="82"/>
        <v>#DIV/0!</v>
      </c>
      <c r="L114" s="74" t="e">
        <f t="shared" si="83"/>
        <v>#DIV/0!</v>
      </c>
      <c r="M114" s="80">
        <f t="shared" si="84"/>
        <v>74.584180000000003</v>
      </c>
      <c r="N114" s="80">
        <f t="shared" si="85"/>
        <v>121.1</v>
      </c>
      <c r="O114" s="80">
        <f t="shared" si="86"/>
        <v>121.08141999999999</v>
      </c>
      <c r="P114" s="80">
        <f t="shared" si="87"/>
        <v>99.984657308009901</v>
      </c>
      <c r="Q114" s="82">
        <f t="shared" si="88"/>
        <v>162.34196045327573</v>
      </c>
    </row>
    <row r="115" spans="1:17" s="52" customFormat="1" hidden="1">
      <c r="A115" s="51" t="s">
        <v>107</v>
      </c>
      <c r="B115" s="56">
        <v>9150</v>
      </c>
      <c r="C115" s="30">
        <v>0</v>
      </c>
      <c r="D115" s="30">
        <v>0</v>
      </c>
      <c r="E115" s="30">
        <v>0</v>
      </c>
      <c r="F115" s="29" t="e">
        <f>E115/D115*100</f>
        <v>#DIV/0!</v>
      </c>
      <c r="G115" s="29" t="e">
        <f t="shared" si="99"/>
        <v>#DIV/0!</v>
      </c>
      <c r="H115" s="30">
        <v>0</v>
      </c>
      <c r="I115" s="30">
        <v>0</v>
      </c>
      <c r="J115" s="30">
        <v>0</v>
      </c>
      <c r="K115" s="30" t="e">
        <f t="shared" si="82"/>
        <v>#DIV/0!</v>
      </c>
      <c r="L115" s="74" t="e">
        <f t="shared" si="83"/>
        <v>#DIV/0!</v>
      </c>
      <c r="M115" s="80">
        <f t="shared" si="84"/>
        <v>0</v>
      </c>
      <c r="N115" s="31">
        <f t="shared" si="85"/>
        <v>0</v>
      </c>
      <c r="O115" s="80">
        <f t="shared" si="86"/>
        <v>0</v>
      </c>
      <c r="P115" s="80" t="e">
        <f t="shared" si="87"/>
        <v>#DIV/0!</v>
      </c>
      <c r="Q115" s="82" t="e">
        <f t="shared" si="88"/>
        <v>#DIV/0!</v>
      </c>
    </row>
    <row r="116" spans="1:17" s="52" customFormat="1">
      <c r="A116" s="85" t="s">
        <v>96</v>
      </c>
      <c r="B116" s="90">
        <v>9770</v>
      </c>
      <c r="C116" s="74">
        <v>0</v>
      </c>
      <c r="D116" s="74">
        <v>8907.2309999999998</v>
      </c>
      <c r="E116" s="74">
        <v>4670.0709999999999</v>
      </c>
      <c r="F116" s="75">
        <f t="shared" si="60"/>
        <v>52.4301098736521</v>
      </c>
      <c r="G116" s="75" t="e">
        <f t="shared" si="61"/>
        <v>#DIV/0!</v>
      </c>
      <c r="H116" s="74">
        <v>0</v>
      </c>
      <c r="I116" s="74">
        <v>0</v>
      </c>
      <c r="J116" s="74">
        <v>0</v>
      </c>
      <c r="K116" s="74" t="e">
        <f t="shared" ref="K116" si="100">J116/I116*100</f>
        <v>#DIV/0!</v>
      </c>
      <c r="L116" s="74" t="e">
        <f t="shared" ref="L116" si="101">J116/H116*100</f>
        <v>#DIV/0!</v>
      </c>
      <c r="M116" s="80">
        <f t="shared" ref="M116" si="102">H116+C116</f>
        <v>0</v>
      </c>
      <c r="N116" s="80">
        <f t="shared" ref="N116" si="103">I116+D116</f>
        <v>8907.2309999999998</v>
      </c>
      <c r="O116" s="80">
        <f t="shared" ref="O116" si="104">J116+E116</f>
        <v>4670.0709999999999</v>
      </c>
      <c r="P116" s="80">
        <f t="shared" ref="P116" si="105">O116/N116*100</f>
        <v>52.4301098736521</v>
      </c>
      <c r="Q116" s="82" t="e">
        <f t="shared" ref="Q116" si="106">O116/M116*100</f>
        <v>#DIV/0!</v>
      </c>
    </row>
    <row r="117" spans="1:17" s="52" customFormat="1" ht="48.75" customHeight="1">
      <c r="A117" s="85" t="s">
        <v>43</v>
      </c>
      <c r="B117" s="90">
        <v>9800</v>
      </c>
      <c r="C117" s="74">
        <v>0</v>
      </c>
      <c r="D117" s="74">
        <v>0</v>
      </c>
      <c r="E117" s="74">
        <v>0</v>
      </c>
      <c r="F117" s="75" t="e">
        <f>E117/D117*100</f>
        <v>#DIV/0!</v>
      </c>
      <c r="G117" s="75" t="e">
        <f>E117/C117*100</f>
        <v>#DIV/0!</v>
      </c>
      <c r="H117" s="74">
        <v>300</v>
      </c>
      <c r="I117" s="74">
        <v>0</v>
      </c>
      <c r="J117" s="74">
        <v>0</v>
      </c>
      <c r="K117" s="74" t="e">
        <f>J117/I117*100</f>
        <v>#DIV/0!</v>
      </c>
      <c r="L117" s="74">
        <f>J117/H117*100</f>
        <v>0</v>
      </c>
      <c r="M117" s="80">
        <f>H117+C117</f>
        <v>300</v>
      </c>
      <c r="N117" s="80">
        <f>I117+D117</f>
        <v>0</v>
      </c>
      <c r="O117" s="80">
        <f>J117+E117</f>
        <v>0</v>
      </c>
      <c r="P117" s="80" t="e">
        <f>O117/N117*100</f>
        <v>#DIV/0!</v>
      </c>
      <c r="Q117" s="82">
        <f>O117/M117*100</f>
        <v>0</v>
      </c>
    </row>
    <row r="118" spans="1:17" s="52" customFormat="1">
      <c r="A118" s="95" t="s">
        <v>44</v>
      </c>
      <c r="B118" s="96"/>
      <c r="C118" s="79">
        <f>C77+C78+C84+C88+C105+C100+C101+C111+C112+C119+C120+C117+C116+C115+C114+C113</f>
        <v>148743.74271000005</v>
      </c>
      <c r="D118" s="79">
        <f>D77+D78+D84+D88+D105+D100+D101+D111+D112+D119+D120+D117+D116+D115+D114+D113</f>
        <v>210526.20600000001</v>
      </c>
      <c r="E118" s="79">
        <f>E77+E78+E84+E88+E105+E100+E101+E111+E112+E119+E120+E117+E116+E115+E114+E113+0.003</f>
        <v>148896.07520000002</v>
      </c>
      <c r="F118" s="80">
        <f>E118/D118*100</f>
        <v>70.725672603438269</v>
      </c>
      <c r="G118" s="80">
        <f>E118/C118*100</f>
        <v>100.10241270471253</v>
      </c>
      <c r="H118" s="79">
        <f>H77+H78+H84+H88+H105+H100+H101+H111+H112+H119+H120+H117+H116+H115+H114+H113</f>
        <v>33171.887779999997</v>
      </c>
      <c r="I118" s="79">
        <f>I77+I78+I84+I88+I100+I101+I105+I112+I113+I115+I116+I117+I120</f>
        <v>104612.50997</v>
      </c>
      <c r="J118" s="79">
        <f>J77+J78+J84+J88+J100+J101+J105+J112+J113+J115+J116+J117+J120</f>
        <v>4606.0374300000003</v>
      </c>
      <c r="K118" s="82">
        <f>J118/I118*100</f>
        <v>4.4029508816114689</v>
      </c>
      <c r="L118" s="82">
        <f>J118/H118*100</f>
        <v>13.8853641991912</v>
      </c>
      <c r="M118" s="80">
        <f t="shared" ref="M118" si="107">H118+C118</f>
        <v>181915.63049000004</v>
      </c>
      <c r="N118" s="80">
        <f>I118+D118</f>
        <v>315138.71597000002</v>
      </c>
      <c r="O118" s="80">
        <f t="shared" ref="O118" si="108">J118+E118</f>
        <v>153502.11263000002</v>
      </c>
      <c r="P118" s="80">
        <f t="shared" ref="P118" si="109">O118/N118*100</f>
        <v>48.709379346653435</v>
      </c>
      <c r="Q118" s="82">
        <f t="shared" ref="Q118" si="110">O118/M118*100</f>
        <v>84.380936490467249</v>
      </c>
    </row>
    <row r="119" spans="1:17" s="52" customFormat="1" ht="24" hidden="1" customHeight="1">
      <c r="A119" s="85" t="s">
        <v>42</v>
      </c>
      <c r="B119" s="86"/>
      <c r="C119" s="30"/>
      <c r="D119" s="30"/>
      <c r="E119" s="30"/>
      <c r="F119" s="29"/>
      <c r="G119" s="29"/>
      <c r="H119" s="30"/>
      <c r="I119" s="30"/>
      <c r="J119" s="30"/>
      <c r="K119" s="74"/>
      <c r="L119" s="74" t="e">
        <f t="shared" si="62"/>
        <v>#DIV/0!</v>
      </c>
      <c r="M119" s="80">
        <f t="shared" ref="M119:O120" si="111">H119+C119</f>
        <v>0</v>
      </c>
      <c r="N119" s="80">
        <f t="shared" si="111"/>
        <v>0</v>
      </c>
      <c r="O119" s="80">
        <f t="shared" si="111"/>
        <v>0</v>
      </c>
      <c r="P119" s="80"/>
      <c r="Q119" s="82" t="e">
        <f t="shared" si="66"/>
        <v>#DIV/0!</v>
      </c>
    </row>
    <row r="120" spans="1:17" s="52" customFormat="1" ht="33.75" customHeight="1">
      <c r="A120" s="85" t="s">
        <v>97</v>
      </c>
      <c r="B120" s="90">
        <v>8330</v>
      </c>
      <c r="C120" s="74">
        <v>0</v>
      </c>
      <c r="D120" s="74">
        <v>0</v>
      </c>
      <c r="E120" s="74">
        <v>0</v>
      </c>
      <c r="F120" s="75" t="e">
        <f t="shared" si="60"/>
        <v>#DIV/0!</v>
      </c>
      <c r="G120" s="75" t="e">
        <f>E120/C120*100</f>
        <v>#DIV/0!</v>
      </c>
      <c r="H120" s="74">
        <v>12.96494</v>
      </c>
      <c r="I120" s="74">
        <v>198</v>
      </c>
      <c r="J120" s="74">
        <v>0</v>
      </c>
      <c r="K120" s="74">
        <f t="shared" si="67"/>
        <v>0</v>
      </c>
      <c r="L120" s="74">
        <f t="shared" si="62"/>
        <v>0</v>
      </c>
      <c r="M120" s="80">
        <f t="shared" si="111"/>
        <v>12.96494</v>
      </c>
      <c r="N120" s="80">
        <f t="shared" si="111"/>
        <v>198</v>
      </c>
      <c r="O120" s="80">
        <f t="shared" si="111"/>
        <v>0</v>
      </c>
      <c r="P120" s="80">
        <f t="shared" si="59"/>
        <v>0</v>
      </c>
      <c r="Q120" s="82">
        <f t="shared" si="66"/>
        <v>0</v>
      </c>
    </row>
    <row r="121" spans="1:17" s="40" customFormat="1" ht="15.75" customHeight="1">
      <c r="A121" s="120" t="s">
        <v>45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1:17" s="59" customFormat="1">
      <c r="A122" s="98" t="s">
        <v>46</v>
      </c>
      <c r="B122" s="33">
        <v>2110</v>
      </c>
      <c r="C122" s="103">
        <v>100864.67289</v>
      </c>
      <c r="D122" s="104">
        <v>112839.746</v>
      </c>
      <c r="E122" s="103">
        <v>94194.481440000003</v>
      </c>
      <c r="F122" s="110">
        <f t="shared" ref="F122:F150" si="112">E122/D122*100</f>
        <v>83.476332390893546</v>
      </c>
      <c r="G122" s="110">
        <f t="shared" ref="G122:G139" si="113">E122/C122*100</f>
        <v>93.386989459357778</v>
      </c>
      <c r="H122" s="106">
        <v>213.15678</v>
      </c>
      <c r="I122" s="106">
        <v>368.1</v>
      </c>
      <c r="J122" s="106">
        <v>46.22392</v>
      </c>
      <c r="K122" s="111">
        <f t="shared" ref="K122:K150" si="114">J122/I122*100</f>
        <v>12.557435479489268</v>
      </c>
      <c r="L122" s="111">
        <f t="shared" ref="L122:L150" si="115">J122/H122*100</f>
        <v>21.685409209127666</v>
      </c>
      <c r="M122" s="80">
        <f>H122+C122</f>
        <v>101077.82967000001</v>
      </c>
      <c r="N122" s="80">
        <f>I122+D122</f>
        <v>113207.84600000001</v>
      </c>
      <c r="O122" s="80">
        <f>J122+E122</f>
        <v>94240.705360000007</v>
      </c>
      <c r="P122" s="80">
        <f t="shared" ref="P122:P150" si="116">O122/N122*100</f>
        <v>83.24573666033713</v>
      </c>
      <c r="Q122" s="82">
        <f t="shared" ref="Q122:Q150" si="117">O122/M122*100</f>
        <v>93.235782433871094</v>
      </c>
    </row>
    <row r="123" spans="1:17" s="52" customFormat="1">
      <c r="A123" s="98" t="s">
        <v>47</v>
      </c>
      <c r="B123" s="33">
        <v>2120</v>
      </c>
      <c r="C123" s="103">
        <v>21986.799569999999</v>
      </c>
      <c r="D123" s="104">
        <v>24843.055</v>
      </c>
      <c r="E123" s="103">
        <v>20952.014380000001</v>
      </c>
      <c r="F123" s="110">
        <f t="shared" si="112"/>
        <v>84.337511550008642</v>
      </c>
      <c r="G123" s="110">
        <f t="shared" si="113"/>
        <v>95.293607026772932</v>
      </c>
      <c r="H123" s="106">
        <v>50.195489999999999</v>
      </c>
      <c r="I123" s="106">
        <v>80.900000000000006</v>
      </c>
      <c r="J123" s="106">
        <v>10.160019999999999</v>
      </c>
      <c r="K123" s="111">
        <f t="shared" si="114"/>
        <v>12.558739184177997</v>
      </c>
      <c r="L123" s="111">
        <f t="shared" si="115"/>
        <v>20.240902120887753</v>
      </c>
      <c r="M123" s="80">
        <f t="shared" ref="M123:M149" si="118">H123+C123</f>
        <v>22036.995059999997</v>
      </c>
      <c r="N123" s="80">
        <f t="shared" ref="N123:N150" si="119">I123+D123</f>
        <v>24923.955000000002</v>
      </c>
      <c r="O123" s="80">
        <f t="shared" ref="O123:O149" si="120">J123+E123</f>
        <v>20962.1744</v>
      </c>
      <c r="P123" s="80">
        <f t="shared" si="116"/>
        <v>84.10452674946653</v>
      </c>
      <c r="Q123" s="82">
        <f t="shared" si="117"/>
        <v>95.12265326069371</v>
      </c>
    </row>
    <row r="124" spans="1:17" s="59" customFormat="1">
      <c r="A124" s="98" t="s">
        <v>48</v>
      </c>
      <c r="B124" s="33">
        <v>2210</v>
      </c>
      <c r="C124" s="103">
        <v>992.46555000000001</v>
      </c>
      <c r="D124" s="104">
        <v>5183.8599999999997</v>
      </c>
      <c r="E124" s="103">
        <v>1908.4059500000001</v>
      </c>
      <c r="F124" s="110">
        <f t="shared" si="112"/>
        <v>36.814380596698214</v>
      </c>
      <c r="G124" s="110">
        <f t="shared" si="113"/>
        <v>192.28938979292531</v>
      </c>
      <c r="H124" s="106">
        <v>361.10807999999997</v>
      </c>
      <c r="I124" s="106">
        <v>727.33046000000002</v>
      </c>
      <c r="J124" s="106">
        <v>505.66678999999999</v>
      </c>
      <c r="K124" s="111">
        <f t="shared" si="114"/>
        <v>69.52366466268991</v>
      </c>
      <c r="L124" s="111">
        <f t="shared" si="115"/>
        <v>140.03197879150198</v>
      </c>
      <c r="M124" s="80">
        <f t="shared" si="118"/>
        <v>1353.5736299999999</v>
      </c>
      <c r="N124" s="80">
        <f t="shared" si="119"/>
        <v>5911.1904599999998</v>
      </c>
      <c r="O124" s="80">
        <f t="shared" si="120"/>
        <v>2414.0727400000001</v>
      </c>
      <c r="P124" s="80">
        <f t="shared" si="116"/>
        <v>40.839028218353164</v>
      </c>
      <c r="Q124" s="82">
        <f t="shared" si="117"/>
        <v>178.34809178426448</v>
      </c>
    </row>
    <row r="125" spans="1:17" s="59" customFormat="1">
      <c r="A125" s="98" t="s">
        <v>129</v>
      </c>
      <c r="B125" s="33">
        <v>2220</v>
      </c>
      <c r="C125" s="103">
        <v>2.0398999999999998</v>
      </c>
      <c r="D125" s="104">
        <v>71.2</v>
      </c>
      <c r="E125" s="103">
        <v>0</v>
      </c>
      <c r="F125" s="110">
        <f t="shared" si="112"/>
        <v>0</v>
      </c>
      <c r="G125" s="110">
        <f t="shared" si="113"/>
        <v>0</v>
      </c>
      <c r="H125" s="106">
        <v>5.81</v>
      </c>
      <c r="I125" s="106">
        <v>22.021999999999998</v>
      </c>
      <c r="J125" s="106">
        <v>1.08</v>
      </c>
      <c r="K125" s="111">
        <f t="shared" si="114"/>
        <v>4.9041867223685411</v>
      </c>
      <c r="L125" s="111">
        <f t="shared" si="115"/>
        <v>18.588640275387267</v>
      </c>
      <c r="M125" s="80">
        <f t="shared" si="118"/>
        <v>7.8498999999999999</v>
      </c>
      <c r="N125" s="80">
        <f t="shared" si="119"/>
        <v>93.222000000000008</v>
      </c>
      <c r="O125" s="80">
        <f t="shared" si="120"/>
        <v>1.08</v>
      </c>
      <c r="P125" s="80">
        <f t="shared" si="116"/>
        <v>1.158524811739718</v>
      </c>
      <c r="Q125" s="82">
        <f t="shared" si="117"/>
        <v>13.7581370463318</v>
      </c>
    </row>
    <row r="126" spans="1:17" s="59" customFormat="1">
      <c r="A126" s="98" t="s">
        <v>49</v>
      </c>
      <c r="B126" s="33">
        <v>2230</v>
      </c>
      <c r="C126" s="103">
        <v>2687.3132999999998</v>
      </c>
      <c r="D126" s="104">
        <v>6234.4549999999999</v>
      </c>
      <c r="E126" s="103">
        <v>1069.81853</v>
      </c>
      <c r="F126" s="110">
        <f t="shared" si="112"/>
        <v>17.159776275552556</v>
      </c>
      <c r="G126" s="110">
        <f t="shared" si="113"/>
        <v>39.809966705407966</v>
      </c>
      <c r="H126" s="106">
        <v>1140.6958</v>
      </c>
      <c r="I126" s="106">
        <v>7596.5135099999998</v>
      </c>
      <c r="J126" s="106">
        <v>1106.91284</v>
      </c>
      <c r="K126" s="111">
        <f t="shared" si="114"/>
        <v>14.571327208763169</v>
      </c>
      <c r="L126" s="111">
        <f t="shared" si="115"/>
        <v>97.038390077354535</v>
      </c>
      <c r="M126" s="80">
        <f t="shared" si="118"/>
        <v>3828.0090999999998</v>
      </c>
      <c r="N126" s="80">
        <f t="shared" si="119"/>
        <v>13830.968509999999</v>
      </c>
      <c r="O126" s="80">
        <f t="shared" si="120"/>
        <v>2176.73137</v>
      </c>
      <c r="P126" s="80">
        <f t="shared" si="116"/>
        <v>15.738097938883962</v>
      </c>
      <c r="Q126" s="82">
        <f t="shared" si="117"/>
        <v>56.863275742996535</v>
      </c>
    </row>
    <row r="127" spans="1:17" s="59" customFormat="1">
      <c r="A127" s="98" t="s">
        <v>50</v>
      </c>
      <c r="B127" s="33">
        <v>2240</v>
      </c>
      <c r="C127" s="103">
        <v>4747.4440400000003</v>
      </c>
      <c r="D127" s="104">
        <v>10327.856</v>
      </c>
      <c r="E127" s="103">
        <v>3861.4856</v>
      </c>
      <c r="F127" s="110">
        <f t="shared" si="112"/>
        <v>37.389034084131303</v>
      </c>
      <c r="G127" s="110">
        <f t="shared" si="113"/>
        <v>81.338201513587506</v>
      </c>
      <c r="H127" s="106">
        <v>128.01993999999999</v>
      </c>
      <c r="I127" s="106">
        <v>186.7</v>
      </c>
      <c r="J127" s="106">
        <v>1.5</v>
      </c>
      <c r="K127" s="111">
        <f t="shared" si="114"/>
        <v>0.80342795929298338</v>
      </c>
      <c r="L127" s="111">
        <f t="shared" si="115"/>
        <v>1.1716924722820523</v>
      </c>
      <c r="M127" s="80">
        <f t="shared" si="118"/>
        <v>4875.4639800000004</v>
      </c>
      <c r="N127" s="80">
        <f t="shared" si="119"/>
        <v>10514.556</v>
      </c>
      <c r="O127" s="80">
        <f t="shared" si="120"/>
        <v>3862.9856</v>
      </c>
      <c r="P127" s="80">
        <f t="shared" si="116"/>
        <v>36.739407731529511</v>
      </c>
      <c r="Q127" s="82">
        <f t="shared" si="117"/>
        <v>79.23318920715316</v>
      </c>
    </row>
    <row r="128" spans="1:17" s="59" customFormat="1">
      <c r="A128" s="98" t="s">
        <v>51</v>
      </c>
      <c r="B128" s="33">
        <v>2250</v>
      </c>
      <c r="C128" s="103">
        <v>381.38090999999997</v>
      </c>
      <c r="D128" s="104">
        <v>489.41</v>
      </c>
      <c r="E128" s="103">
        <v>95.173910000000006</v>
      </c>
      <c r="F128" s="110">
        <f t="shared" si="112"/>
        <v>19.44666230767659</v>
      </c>
      <c r="G128" s="110">
        <f t="shared" si="113"/>
        <v>24.955079686605188</v>
      </c>
      <c r="H128" s="106">
        <v>0</v>
      </c>
      <c r="I128" s="106">
        <v>0</v>
      </c>
      <c r="J128" s="106">
        <v>0</v>
      </c>
      <c r="K128" s="111" t="e">
        <f t="shared" si="114"/>
        <v>#DIV/0!</v>
      </c>
      <c r="L128" s="111" t="e">
        <f t="shared" si="115"/>
        <v>#DIV/0!</v>
      </c>
      <c r="M128" s="80">
        <f t="shared" si="118"/>
        <v>381.38090999999997</v>
      </c>
      <c r="N128" s="80">
        <f t="shared" si="119"/>
        <v>489.41</v>
      </c>
      <c r="O128" s="80">
        <f t="shared" si="120"/>
        <v>95.173910000000006</v>
      </c>
      <c r="P128" s="80">
        <f t="shared" si="116"/>
        <v>19.44666230767659</v>
      </c>
      <c r="Q128" s="82">
        <f t="shared" si="117"/>
        <v>24.955079686605188</v>
      </c>
    </row>
    <row r="129" spans="1:17" s="59" customFormat="1">
      <c r="A129" s="98" t="s">
        <v>52</v>
      </c>
      <c r="B129" s="33">
        <v>2271</v>
      </c>
      <c r="C129" s="103">
        <v>3742.2924200000002</v>
      </c>
      <c r="D129" s="104">
        <v>8688.6299999999992</v>
      </c>
      <c r="E129" s="103">
        <v>5879.6223600000003</v>
      </c>
      <c r="F129" s="110">
        <f t="shared" si="112"/>
        <v>67.670304294232821</v>
      </c>
      <c r="G129" s="110">
        <f t="shared" si="113"/>
        <v>157.11285223403252</v>
      </c>
      <c r="H129" s="106">
        <v>0</v>
      </c>
      <c r="I129" s="106">
        <v>0</v>
      </c>
      <c r="J129" s="106">
        <v>0</v>
      </c>
      <c r="K129" s="111" t="e">
        <f t="shared" si="114"/>
        <v>#DIV/0!</v>
      </c>
      <c r="L129" s="111" t="e">
        <f t="shared" si="115"/>
        <v>#DIV/0!</v>
      </c>
      <c r="M129" s="80">
        <f t="shared" si="118"/>
        <v>3742.2924200000002</v>
      </c>
      <c r="N129" s="80">
        <f t="shared" si="119"/>
        <v>8688.6299999999992</v>
      </c>
      <c r="O129" s="80">
        <f t="shared" si="120"/>
        <v>5879.6223600000003</v>
      </c>
      <c r="P129" s="80">
        <f t="shared" si="116"/>
        <v>67.670304294232821</v>
      </c>
      <c r="Q129" s="82">
        <f t="shared" si="117"/>
        <v>157.11285223403252</v>
      </c>
    </row>
    <row r="130" spans="1:17" s="59" customFormat="1">
      <c r="A130" s="98" t="s">
        <v>53</v>
      </c>
      <c r="B130" s="33">
        <v>2272</v>
      </c>
      <c r="C130" s="103">
        <v>160.92577</v>
      </c>
      <c r="D130" s="104">
        <v>246.91</v>
      </c>
      <c r="E130" s="103">
        <v>120.17791</v>
      </c>
      <c r="F130" s="110">
        <f t="shared" si="112"/>
        <v>48.672759305009919</v>
      </c>
      <c r="G130" s="110">
        <f t="shared" si="113"/>
        <v>74.679095834060632</v>
      </c>
      <c r="H130" s="106">
        <v>0</v>
      </c>
      <c r="I130" s="106">
        <v>0</v>
      </c>
      <c r="J130" s="106">
        <v>0</v>
      </c>
      <c r="K130" s="111" t="e">
        <f t="shared" si="114"/>
        <v>#DIV/0!</v>
      </c>
      <c r="L130" s="111" t="e">
        <f t="shared" si="115"/>
        <v>#DIV/0!</v>
      </c>
      <c r="M130" s="80">
        <f t="shared" si="118"/>
        <v>160.92577</v>
      </c>
      <c r="N130" s="80">
        <f t="shared" si="119"/>
        <v>246.91</v>
      </c>
      <c r="O130" s="80">
        <f t="shared" si="120"/>
        <v>120.17791</v>
      </c>
      <c r="P130" s="80">
        <f t="shared" si="116"/>
        <v>48.672759305009919</v>
      </c>
      <c r="Q130" s="82">
        <f t="shared" si="117"/>
        <v>74.679095834060632</v>
      </c>
    </row>
    <row r="131" spans="1:17" s="59" customFormat="1">
      <c r="A131" s="98" t="s">
        <v>123</v>
      </c>
      <c r="B131" s="33">
        <v>2273</v>
      </c>
      <c r="C131" s="103">
        <v>2840.0612299999998</v>
      </c>
      <c r="D131" s="104">
        <v>6467.89</v>
      </c>
      <c r="E131" s="103">
        <v>2607.3509100000001</v>
      </c>
      <c r="F131" s="110">
        <f t="shared" si="112"/>
        <v>40.31223335585485</v>
      </c>
      <c r="G131" s="110">
        <f t="shared" si="113"/>
        <v>91.806151306111119</v>
      </c>
      <c r="H131" s="106">
        <v>0</v>
      </c>
      <c r="I131" s="106">
        <v>0</v>
      </c>
      <c r="J131" s="106">
        <v>0</v>
      </c>
      <c r="K131" s="111" t="e">
        <f t="shared" si="114"/>
        <v>#DIV/0!</v>
      </c>
      <c r="L131" s="111" t="e">
        <f t="shared" si="115"/>
        <v>#DIV/0!</v>
      </c>
      <c r="M131" s="80">
        <f t="shared" si="118"/>
        <v>2840.0612299999998</v>
      </c>
      <c r="N131" s="80">
        <f t="shared" si="119"/>
        <v>6467.89</v>
      </c>
      <c r="O131" s="80">
        <f t="shared" si="120"/>
        <v>2607.3509100000001</v>
      </c>
      <c r="P131" s="80">
        <f t="shared" si="116"/>
        <v>40.31223335585485</v>
      </c>
      <c r="Q131" s="82">
        <f t="shared" si="117"/>
        <v>91.806151306111119</v>
      </c>
    </row>
    <row r="132" spans="1:17" s="59" customFormat="1">
      <c r="A132" s="98" t="s">
        <v>54</v>
      </c>
      <c r="B132" s="33">
        <v>2274</v>
      </c>
      <c r="C132" s="103">
        <v>309.34111999999999</v>
      </c>
      <c r="D132" s="104">
        <v>766.91</v>
      </c>
      <c r="E132" s="103">
        <v>461.86192999999997</v>
      </c>
      <c r="F132" s="110">
        <f t="shared" si="112"/>
        <v>60.223745941505527</v>
      </c>
      <c r="G132" s="110">
        <f t="shared" si="113"/>
        <v>149.30505520895508</v>
      </c>
      <c r="H132" s="106">
        <v>0</v>
      </c>
      <c r="I132" s="106">
        <v>0</v>
      </c>
      <c r="J132" s="106">
        <v>0</v>
      </c>
      <c r="K132" s="111" t="e">
        <f t="shared" si="114"/>
        <v>#DIV/0!</v>
      </c>
      <c r="L132" s="111" t="e">
        <f>J132/H132*100</f>
        <v>#DIV/0!</v>
      </c>
      <c r="M132" s="80">
        <f t="shared" si="118"/>
        <v>309.34111999999999</v>
      </c>
      <c r="N132" s="80">
        <f t="shared" si="119"/>
        <v>766.91</v>
      </c>
      <c r="O132" s="80">
        <f t="shared" si="120"/>
        <v>461.86192999999997</v>
      </c>
      <c r="P132" s="80">
        <f t="shared" si="116"/>
        <v>60.223745941505527</v>
      </c>
      <c r="Q132" s="82">
        <f t="shared" si="117"/>
        <v>149.30505520895508</v>
      </c>
    </row>
    <row r="133" spans="1:17" s="59" customFormat="1">
      <c r="A133" s="98" t="s">
        <v>130</v>
      </c>
      <c r="B133" s="33">
        <v>2275</v>
      </c>
      <c r="C133" s="103">
        <v>50.153489999999998</v>
      </c>
      <c r="D133" s="104">
        <v>196.74</v>
      </c>
      <c r="E133" s="103">
        <v>32.469839999999998</v>
      </c>
      <c r="F133" s="110">
        <f t="shared" si="112"/>
        <v>16.503934126258006</v>
      </c>
      <c r="G133" s="110">
        <f t="shared" si="113"/>
        <v>64.740938267705801</v>
      </c>
      <c r="H133" s="106">
        <v>5.9250999999999996</v>
      </c>
      <c r="I133" s="106">
        <v>0</v>
      </c>
      <c r="J133" s="106">
        <v>0</v>
      </c>
      <c r="K133" s="111" t="e">
        <f t="shared" si="114"/>
        <v>#DIV/0!</v>
      </c>
      <c r="L133" s="111">
        <f t="shared" si="115"/>
        <v>0</v>
      </c>
      <c r="M133" s="80">
        <f t="shared" si="118"/>
        <v>56.078589999999998</v>
      </c>
      <c r="N133" s="80">
        <f t="shared" si="119"/>
        <v>196.74</v>
      </c>
      <c r="O133" s="80">
        <f t="shared" si="120"/>
        <v>32.469839999999998</v>
      </c>
      <c r="P133" s="80">
        <f t="shared" si="116"/>
        <v>16.503934126258006</v>
      </c>
      <c r="Q133" s="82">
        <f t="shared" si="117"/>
        <v>57.900599854596912</v>
      </c>
    </row>
    <row r="134" spans="1:17" s="59" customFormat="1" ht="36" customHeight="1">
      <c r="A134" s="98" t="s">
        <v>124</v>
      </c>
      <c r="B134" s="33">
        <v>2281</v>
      </c>
      <c r="C134" s="103">
        <v>38.018000000000001</v>
      </c>
      <c r="D134" s="104">
        <v>0</v>
      </c>
      <c r="E134" s="103">
        <v>0</v>
      </c>
      <c r="F134" s="110" t="e">
        <f t="shared" si="112"/>
        <v>#DIV/0!</v>
      </c>
      <c r="G134" s="110">
        <f t="shared" si="113"/>
        <v>0</v>
      </c>
      <c r="H134" s="106">
        <v>0</v>
      </c>
      <c r="I134" s="106">
        <v>0</v>
      </c>
      <c r="J134" s="106">
        <v>0</v>
      </c>
      <c r="K134" s="111" t="e">
        <f t="shared" si="114"/>
        <v>#DIV/0!</v>
      </c>
      <c r="L134" s="111" t="e">
        <f t="shared" si="115"/>
        <v>#DIV/0!</v>
      </c>
      <c r="M134" s="80">
        <f t="shared" si="118"/>
        <v>38.018000000000001</v>
      </c>
      <c r="N134" s="80">
        <f t="shared" si="119"/>
        <v>0</v>
      </c>
      <c r="O134" s="80">
        <f t="shared" si="120"/>
        <v>0</v>
      </c>
      <c r="P134" s="80" t="e">
        <f t="shared" si="116"/>
        <v>#DIV/0!</v>
      </c>
      <c r="Q134" s="82">
        <f t="shared" si="117"/>
        <v>0</v>
      </c>
    </row>
    <row r="135" spans="1:17" s="59" customFormat="1" ht="31.5" customHeight="1">
      <c r="A135" s="98" t="s">
        <v>125</v>
      </c>
      <c r="B135" s="33">
        <v>2282</v>
      </c>
      <c r="C135" s="103">
        <v>64.295000000000002</v>
      </c>
      <c r="D135" s="104">
        <v>121</v>
      </c>
      <c r="E135" s="103">
        <v>0</v>
      </c>
      <c r="F135" s="110">
        <f t="shared" si="112"/>
        <v>0</v>
      </c>
      <c r="G135" s="110">
        <f t="shared" si="113"/>
        <v>0</v>
      </c>
      <c r="H135" s="106">
        <v>6.53864</v>
      </c>
      <c r="I135" s="106">
        <v>0</v>
      </c>
      <c r="J135" s="106">
        <v>0</v>
      </c>
      <c r="K135" s="111" t="e">
        <f t="shared" si="114"/>
        <v>#DIV/0!</v>
      </c>
      <c r="L135" s="111">
        <f t="shared" si="115"/>
        <v>0</v>
      </c>
      <c r="M135" s="80">
        <f t="shared" si="118"/>
        <v>70.833640000000003</v>
      </c>
      <c r="N135" s="80">
        <f t="shared" si="119"/>
        <v>121</v>
      </c>
      <c r="O135" s="80">
        <f t="shared" si="120"/>
        <v>0</v>
      </c>
      <c r="P135" s="80">
        <f t="shared" si="116"/>
        <v>0</v>
      </c>
      <c r="Q135" s="82">
        <f t="shared" si="117"/>
        <v>0</v>
      </c>
    </row>
    <row r="136" spans="1:17" s="59" customFormat="1" ht="31.5" customHeight="1">
      <c r="A136" s="98" t="s">
        <v>137</v>
      </c>
      <c r="B136" s="33">
        <v>2420</v>
      </c>
      <c r="C136" s="103">
        <v>74.584180000000003</v>
      </c>
      <c r="D136" s="104">
        <v>121.1</v>
      </c>
      <c r="E136" s="103">
        <v>121.08141999999999</v>
      </c>
      <c r="F136" s="110">
        <f t="shared" si="112"/>
        <v>99.984657308009901</v>
      </c>
      <c r="G136" s="110">
        <f t="shared" si="113"/>
        <v>162.34196045327573</v>
      </c>
      <c r="H136" s="106">
        <v>0</v>
      </c>
      <c r="I136" s="106">
        <v>0</v>
      </c>
      <c r="J136" s="106">
        <v>0</v>
      </c>
      <c r="K136" s="111" t="e">
        <f t="shared" ref="K136" si="121">J136/I136*100</f>
        <v>#DIV/0!</v>
      </c>
      <c r="L136" s="111" t="e">
        <f t="shared" ref="L136:L138" si="122">J136/H136*100</f>
        <v>#DIV/0!</v>
      </c>
      <c r="M136" s="80">
        <f t="shared" ref="M136" si="123">H136+C136</f>
        <v>74.584180000000003</v>
      </c>
      <c r="N136" s="80">
        <f t="shared" ref="N136" si="124">I136+D136</f>
        <v>121.1</v>
      </c>
      <c r="O136" s="80">
        <f t="shared" ref="O136" si="125">J136+E136</f>
        <v>121.08141999999999</v>
      </c>
      <c r="P136" s="80">
        <f t="shared" ref="P136" si="126">O136/N136*100</f>
        <v>99.984657308009901</v>
      </c>
      <c r="Q136" s="82">
        <f t="shared" ref="Q136" si="127">O136/M136*100</f>
        <v>162.34196045327573</v>
      </c>
    </row>
    <row r="137" spans="1:17" s="59" customFormat="1" ht="31.5">
      <c r="A137" s="98" t="s">
        <v>126</v>
      </c>
      <c r="B137" s="33">
        <v>2610</v>
      </c>
      <c r="C137" s="103">
        <v>7013.7653700000001</v>
      </c>
      <c r="D137" s="104">
        <v>19799.116999999998</v>
      </c>
      <c r="E137" s="103">
        <v>11019.090039999999</v>
      </c>
      <c r="F137" s="110">
        <f t="shared" si="112"/>
        <v>55.654451862676503</v>
      </c>
      <c r="G137" s="110">
        <f t="shared" si="113"/>
        <v>157.10662474014296</v>
      </c>
      <c r="H137" s="106">
        <v>0</v>
      </c>
      <c r="I137" s="106">
        <v>0</v>
      </c>
      <c r="J137" s="106">
        <v>0</v>
      </c>
      <c r="K137" s="111" t="e">
        <f t="shared" si="114"/>
        <v>#DIV/0!</v>
      </c>
      <c r="L137" s="111" t="e">
        <f t="shared" si="122"/>
        <v>#DIV/0!</v>
      </c>
      <c r="M137" s="80">
        <f t="shared" si="118"/>
        <v>7013.7653700000001</v>
      </c>
      <c r="N137" s="80">
        <f t="shared" si="119"/>
        <v>19799.116999999998</v>
      </c>
      <c r="O137" s="80">
        <f t="shared" si="120"/>
        <v>11019.090039999999</v>
      </c>
      <c r="P137" s="80">
        <f t="shared" si="116"/>
        <v>55.654451862676503</v>
      </c>
      <c r="Q137" s="82">
        <f t="shared" si="117"/>
        <v>157.10662474014296</v>
      </c>
    </row>
    <row r="138" spans="1:17" s="59" customFormat="1" ht="30" customHeight="1">
      <c r="A138" s="98" t="s">
        <v>55</v>
      </c>
      <c r="B138" s="33">
        <v>2620</v>
      </c>
      <c r="C138" s="103">
        <v>0</v>
      </c>
      <c r="D138" s="104">
        <v>8907.2309999999998</v>
      </c>
      <c r="E138" s="103">
        <v>4670.0709999999999</v>
      </c>
      <c r="F138" s="110">
        <f t="shared" si="112"/>
        <v>52.4301098736521</v>
      </c>
      <c r="G138" s="110" t="e">
        <f t="shared" si="113"/>
        <v>#DIV/0!</v>
      </c>
      <c r="H138" s="106">
        <v>0</v>
      </c>
      <c r="I138" s="106">
        <v>0</v>
      </c>
      <c r="J138" s="106">
        <v>0</v>
      </c>
      <c r="K138" s="111" t="e">
        <f t="shared" si="114"/>
        <v>#DIV/0!</v>
      </c>
      <c r="L138" s="111" t="e">
        <f t="shared" si="122"/>
        <v>#DIV/0!</v>
      </c>
      <c r="M138" s="80">
        <f t="shared" si="118"/>
        <v>0</v>
      </c>
      <c r="N138" s="80">
        <f t="shared" si="119"/>
        <v>8907.2309999999998</v>
      </c>
      <c r="O138" s="80">
        <f t="shared" si="120"/>
        <v>4670.0709999999999</v>
      </c>
      <c r="P138" s="80">
        <f t="shared" si="116"/>
        <v>52.4301098736521</v>
      </c>
      <c r="Q138" s="82" t="e">
        <f t="shared" si="117"/>
        <v>#DIV/0!</v>
      </c>
    </row>
    <row r="139" spans="1:17" s="59" customFormat="1">
      <c r="A139" s="98" t="s">
        <v>127</v>
      </c>
      <c r="B139" s="33">
        <v>2730</v>
      </c>
      <c r="C139" s="103">
        <v>2643.4231599999998</v>
      </c>
      <c r="D139" s="104">
        <v>5059.3639999999996</v>
      </c>
      <c r="E139" s="103">
        <v>1887.20057</v>
      </c>
      <c r="F139" s="110">
        <f t="shared" si="112"/>
        <v>37.301142396554191</v>
      </c>
      <c r="G139" s="110">
        <f t="shared" si="113"/>
        <v>71.392299142903781</v>
      </c>
      <c r="H139" s="106">
        <v>2.1890000000000001</v>
      </c>
      <c r="I139" s="106">
        <v>0</v>
      </c>
      <c r="J139" s="106">
        <v>0</v>
      </c>
      <c r="K139" s="111" t="e">
        <f t="shared" si="114"/>
        <v>#DIV/0!</v>
      </c>
      <c r="L139" s="111">
        <f t="shared" si="115"/>
        <v>0</v>
      </c>
      <c r="M139" s="80">
        <f t="shared" si="118"/>
        <v>2645.6121599999997</v>
      </c>
      <c r="N139" s="80">
        <f t="shared" si="119"/>
        <v>5059.3639999999996</v>
      </c>
      <c r="O139" s="80">
        <f t="shared" si="120"/>
        <v>1887.20057</v>
      </c>
      <c r="P139" s="80">
        <f t="shared" si="116"/>
        <v>37.301142396554191</v>
      </c>
      <c r="Q139" s="82">
        <f t="shared" si="117"/>
        <v>71.333228601428871</v>
      </c>
    </row>
    <row r="140" spans="1:17" s="52" customFormat="1">
      <c r="A140" s="98" t="s">
        <v>128</v>
      </c>
      <c r="B140" s="33">
        <v>2800</v>
      </c>
      <c r="C140" s="103">
        <v>144.76680999999999</v>
      </c>
      <c r="D140" s="104">
        <v>161.732</v>
      </c>
      <c r="E140" s="103">
        <v>15.76641</v>
      </c>
      <c r="F140" s="110">
        <f t="shared" si="112"/>
        <v>9.7484789652016914</v>
      </c>
      <c r="G140" s="110">
        <f>E140/C140*100</f>
        <v>10.890901029041117</v>
      </c>
      <c r="H140" s="106">
        <v>93.971609999999998</v>
      </c>
      <c r="I140" s="106">
        <v>276</v>
      </c>
      <c r="J140" s="106">
        <v>36.494860000000003</v>
      </c>
      <c r="K140" s="111">
        <f t="shared" si="114"/>
        <v>13.222775362318842</v>
      </c>
      <c r="L140" s="111">
        <f t="shared" si="115"/>
        <v>38.836048461870561</v>
      </c>
      <c r="M140" s="80">
        <f t="shared" si="118"/>
        <v>238.73841999999999</v>
      </c>
      <c r="N140" s="80">
        <f t="shared" si="119"/>
        <v>437.73199999999997</v>
      </c>
      <c r="O140" s="80">
        <f t="shared" si="120"/>
        <v>52.261270000000003</v>
      </c>
      <c r="P140" s="80">
        <f t="shared" si="116"/>
        <v>11.939102007621102</v>
      </c>
      <c r="Q140" s="82">
        <f t="shared" si="117"/>
        <v>21.890598924127925</v>
      </c>
    </row>
    <row r="141" spans="1:17" s="59" customFormat="1" ht="30.75" customHeight="1">
      <c r="A141" s="98" t="s">
        <v>56</v>
      </c>
      <c r="B141" s="99">
        <v>3110</v>
      </c>
      <c r="C141" s="104">
        <v>0</v>
      </c>
      <c r="D141" s="104">
        <v>0</v>
      </c>
      <c r="E141" s="104">
        <v>0</v>
      </c>
      <c r="F141" s="110" t="e">
        <f t="shared" si="112"/>
        <v>#DIV/0!</v>
      </c>
      <c r="G141" s="110" t="e">
        <f t="shared" ref="G141:G149" si="128">E141/C141*100</f>
        <v>#DIV/0!</v>
      </c>
      <c r="H141" s="104">
        <v>826.96578</v>
      </c>
      <c r="I141" s="104">
        <v>3375.3139999999999</v>
      </c>
      <c r="J141" s="104">
        <v>2897.9989999999998</v>
      </c>
      <c r="K141" s="111">
        <f t="shared" si="114"/>
        <v>85.85864900272982</v>
      </c>
      <c r="L141" s="111">
        <f t="shared" si="115"/>
        <v>350.43759609980475</v>
      </c>
      <c r="M141" s="80">
        <f t="shared" si="118"/>
        <v>826.96578</v>
      </c>
      <c r="N141" s="80">
        <f t="shared" si="119"/>
        <v>3375.3139999999999</v>
      </c>
      <c r="O141" s="80">
        <f t="shared" si="120"/>
        <v>2897.9989999999998</v>
      </c>
      <c r="P141" s="80">
        <f t="shared" si="116"/>
        <v>85.85864900272982</v>
      </c>
      <c r="Q141" s="82">
        <f t="shared" si="117"/>
        <v>350.43759609980475</v>
      </c>
    </row>
    <row r="142" spans="1:17" s="59" customFormat="1" ht="20.25" customHeight="1">
      <c r="A142" s="98" t="s">
        <v>115</v>
      </c>
      <c r="B142" s="99">
        <v>3121</v>
      </c>
      <c r="C142" s="104">
        <v>0</v>
      </c>
      <c r="D142" s="104">
        <v>0</v>
      </c>
      <c r="E142" s="104">
        <v>0</v>
      </c>
      <c r="F142" s="110" t="e">
        <f t="shared" si="112"/>
        <v>#DIV/0!</v>
      </c>
      <c r="G142" s="110" t="e">
        <f t="shared" si="128"/>
        <v>#DIV/0!</v>
      </c>
      <c r="H142" s="104">
        <v>0</v>
      </c>
      <c r="I142" s="104">
        <v>220</v>
      </c>
      <c r="J142" s="104">
        <v>0</v>
      </c>
      <c r="K142" s="111">
        <f t="shared" si="114"/>
        <v>0</v>
      </c>
      <c r="L142" s="111" t="e">
        <f t="shared" si="115"/>
        <v>#DIV/0!</v>
      </c>
      <c r="M142" s="80">
        <f t="shared" si="118"/>
        <v>0</v>
      </c>
      <c r="N142" s="80">
        <f t="shared" si="119"/>
        <v>220</v>
      </c>
      <c r="O142" s="80">
        <f t="shared" si="120"/>
        <v>0</v>
      </c>
      <c r="P142" s="80">
        <f t="shared" si="116"/>
        <v>0</v>
      </c>
      <c r="Q142" s="82" t="e">
        <f t="shared" si="117"/>
        <v>#DIV/0!</v>
      </c>
    </row>
    <row r="143" spans="1:17" s="59" customFormat="1" ht="20.25" customHeight="1">
      <c r="A143" s="98" t="s">
        <v>57</v>
      </c>
      <c r="B143" s="99">
        <v>3122</v>
      </c>
      <c r="C143" s="104">
        <v>0</v>
      </c>
      <c r="D143" s="104">
        <v>0</v>
      </c>
      <c r="E143" s="104">
        <v>0</v>
      </c>
      <c r="F143" s="110" t="e">
        <f t="shared" si="112"/>
        <v>#DIV/0!</v>
      </c>
      <c r="G143" s="110" t="e">
        <f t="shared" si="128"/>
        <v>#DIV/0!</v>
      </c>
      <c r="H143" s="104">
        <v>1963.925</v>
      </c>
      <c r="I143" s="104">
        <v>0</v>
      </c>
      <c r="J143" s="104">
        <v>0</v>
      </c>
      <c r="K143" s="111" t="e">
        <f t="shared" si="114"/>
        <v>#DIV/0!</v>
      </c>
      <c r="L143" s="111">
        <f t="shared" si="115"/>
        <v>0</v>
      </c>
      <c r="M143" s="80">
        <f t="shared" si="118"/>
        <v>1963.925</v>
      </c>
      <c r="N143" s="80">
        <f t="shared" si="119"/>
        <v>0</v>
      </c>
      <c r="O143" s="80">
        <f t="shared" si="120"/>
        <v>0</v>
      </c>
      <c r="P143" s="80" t="e">
        <f t="shared" si="116"/>
        <v>#DIV/0!</v>
      </c>
      <c r="Q143" s="82">
        <f t="shared" si="117"/>
        <v>0</v>
      </c>
    </row>
    <row r="144" spans="1:17" s="59" customFormat="1" ht="18" customHeight="1">
      <c r="A144" s="98" t="s">
        <v>58</v>
      </c>
      <c r="B144" s="99">
        <v>3131</v>
      </c>
      <c r="C144" s="104">
        <v>0</v>
      </c>
      <c r="D144" s="104">
        <v>0</v>
      </c>
      <c r="E144" s="104">
        <v>0</v>
      </c>
      <c r="F144" s="110" t="e">
        <f t="shared" si="112"/>
        <v>#DIV/0!</v>
      </c>
      <c r="G144" s="110" t="e">
        <f t="shared" si="128"/>
        <v>#DIV/0!</v>
      </c>
      <c r="H144" s="104">
        <v>0</v>
      </c>
      <c r="I144" s="104">
        <v>1042.55</v>
      </c>
      <c r="J144" s="104">
        <v>0</v>
      </c>
      <c r="K144" s="111">
        <f t="shared" si="114"/>
        <v>0</v>
      </c>
      <c r="L144" s="111" t="e">
        <f t="shared" si="115"/>
        <v>#DIV/0!</v>
      </c>
      <c r="M144" s="80">
        <f t="shared" si="118"/>
        <v>0</v>
      </c>
      <c r="N144" s="80">
        <f t="shared" si="119"/>
        <v>1042.55</v>
      </c>
      <c r="O144" s="80">
        <f t="shared" si="120"/>
        <v>0</v>
      </c>
      <c r="P144" s="80">
        <f t="shared" si="116"/>
        <v>0</v>
      </c>
      <c r="Q144" s="82" t="e">
        <f t="shared" si="117"/>
        <v>#DIV/0!</v>
      </c>
    </row>
    <row r="145" spans="1:17" s="59" customFormat="1">
      <c r="A145" s="98" t="s">
        <v>59</v>
      </c>
      <c r="B145" s="99">
        <v>3132</v>
      </c>
      <c r="C145" s="104">
        <v>0</v>
      </c>
      <c r="D145" s="104">
        <v>0</v>
      </c>
      <c r="E145" s="104">
        <v>0</v>
      </c>
      <c r="F145" s="110" t="e">
        <f t="shared" si="112"/>
        <v>#DIV/0!</v>
      </c>
      <c r="G145" s="110" t="e">
        <f t="shared" si="128"/>
        <v>#DIV/0!</v>
      </c>
      <c r="H145" s="104">
        <v>2593.50191</v>
      </c>
      <c r="I145" s="104">
        <v>9424.2829999999994</v>
      </c>
      <c r="J145" s="104">
        <v>0</v>
      </c>
      <c r="K145" s="111">
        <f t="shared" si="114"/>
        <v>0</v>
      </c>
      <c r="L145" s="111">
        <f t="shared" si="115"/>
        <v>0</v>
      </c>
      <c r="M145" s="80">
        <f t="shared" si="118"/>
        <v>2593.50191</v>
      </c>
      <c r="N145" s="80">
        <f t="shared" si="119"/>
        <v>9424.2829999999994</v>
      </c>
      <c r="O145" s="80">
        <f t="shared" si="120"/>
        <v>0</v>
      </c>
      <c r="P145" s="80">
        <f t="shared" si="116"/>
        <v>0</v>
      </c>
      <c r="Q145" s="82">
        <f t="shared" si="117"/>
        <v>0</v>
      </c>
    </row>
    <row r="146" spans="1:17" s="59" customFormat="1">
      <c r="A146" s="98" t="s">
        <v>60</v>
      </c>
      <c r="B146" s="99">
        <v>3142</v>
      </c>
      <c r="C146" s="104">
        <v>0</v>
      </c>
      <c r="D146" s="104">
        <v>0</v>
      </c>
      <c r="E146" s="104">
        <v>0</v>
      </c>
      <c r="F146" s="110" t="e">
        <f t="shared" si="112"/>
        <v>#DIV/0!</v>
      </c>
      <c r="G146" s="110" t="e">
        <f t="shared" si="128"/>
        <v>#DIV/0!</v>
      </c>
      <c r="H146" s="104">
        <v>20482.94326</v>
      </c>
      <c r="I146" s="104">
        <v>76858.631999999998</v>
      </c>
      <c r="J146" s="104">
        <v>0</v>
      </c>
      <c r="K146" s="111">
        <f t="shared" si="114"/>
        <v>0</v>
      </c>
      <c r="L146" s="111">
        <f t="shared" si="115"/>
        <v>0</v>
      </c>
      <c r="M146" s="80">
        <f t="shared" si="118"/>
        <v>20482.94326</v>
      </c>
      <c r="N146" s="80">
        <f t="shared" si="119"/>
        <v>76858.631999999998</v>
      </c>
      <c r="O146" s="80">
        <f t="shared" si="120"/>
        <v>0</v>
      </c>
      <c r="P146" s="80">
        <f t="shared" si="116"/>
        <v>0</v>
      </c>
      <c r="Q146" s="82">
        <f t="shared" si="117"/>
        <v>0</v>
      </c>
    </row>
    <row r="147" spans="1:17" s="59" customFormat="1" ht="16.5" customHeight="1">
      <c r="A147" s="98" t="s">
        <v>61</v>
      </c>
      <c r="B147" s="99">
        <v>3210</v>
      </c>
      <c r="C147" s="103">
        <v>0</v>
      </c>
      <c r="D147" s="104">
        <v>0</v>
      </c>
      <c r="E147" s="104">
        <v>0</v>
      </c>
      <c r="F147" s="110" t="e">
        <f t="shared" si="112"/>
        <v>#DIV/0!</v>
      </c>
      <c r="G147" s="110" t="e">
        <f t="shared" si="128"/>
        <v>#DIV/0!</v>
      </c>
      <c r="H147" s="106">
        <v>4996.94139</v>
      </c>
      <c r="I147" s="106">
        <v>4434.165</v>
      </c>
      <c r="J147" s="106">
        <v>0</v>
      </c>
      <c r="K147" s="111">
        <f t="shared" si="114"/>
        <v>0</v>
      </c>
      <c r="L147" s="111">
        <f t="shared" si="115"/>
        <v>0</v>
      </c>
      <c r="M147" s="80">
        <f t="shared" si="118"/>
        <v>4996.94139</v>
      </c>
      <c r="N147" s="80">
        <f t="shared" si="119"/>
        <v>4434.165</v>
      </c>
      <c r="O147" s="80">
        <f t="shared" si="120"/>
        <v>0</v>
      </c>
      <c r="P147" s="80">
        <f t="shared" si="116"/>
        <v>0</v>
      </c>
      <c r="Q147" s="82">
        <f t="shared" si="117"/>
        <v>0</v>
      </c>
    </row>
    <row r="148" spans="1:17" s="59" customFormat="1" ht="36" customHeight="1" thickBot="1">
      <c r="A148" s="100" t="s">
        <v>62</v>
      </c>
      <c r="B148" s="99">
        <v>3220</v>
      </c>
      <c r="C148" s="103">
        <v>0</v>
      </c>
      <c r="D148" s="104">
        <v>0</v>
      </c>
      <c r="E148" s="104">
        <v>0</v>
      </c>
      <c r="F148" s="110" t="e">
        <f t="shared" si="112"/>
        <v>#DIV/0!</v>
      </c>
      <c r="G148" s="110" t="e">
        <f t="shared" si="128"/>
        <v>#DIV/0!</v>
      </c>
      <c r="H148" s="106">
        <v>300</v>
      </c>
      <c r="I148" s="106">
        <v>0</v>
      </c>
      <c r="J148" s="106">
        <v>0</v>
      </c>
      <c r="K148" s="111" t="e">
        <f t="shared" si="114"/>
        <v>#DIV/0!</v>
      </c>
      <c r="L148" s="111">
        <f t="shared" si="115"/>
        <v>0</v>
      </c>
      <c r="M148" s="80">
        <f t="shared" si="118"/>
        <v>300</v>
      </c>
      <c r="N148" s="80">
        <f t="shared" si="119"/>
        <v>0</v>
      </c>
      <c r="O148" s="80">
        <f t="shared" si="120"/>
        <v>0</v>
      </c>
      <c r="P148" s="80" t="e">
        <f t="shared" si="116"/>
        <v>#DIV/0!</v>
      </c>
      <c r="Q148" s="82">
        <f t="shared" si="117"/>
        <v>0</v>
      </c>
    </row>
    <row r="149" spans="1:17" s="59" customFormat="1" ht="24" hidden="1" customHeight="1" thickBot="1">
      <c r="A149" s="66" t="s">
        <v>116</v>
      </c>
      <c r="B149" s="65">
        <v>3240</v>
      </c>
      <c r="C149" s="60">
        <v>0</v>
      </c>
      <c r="D149" s="61">
        <v>0</v>
      </c>
      <c r="E149" s="61">
        <v>0</v>
      </c>
      <c r="F149" s="62" t="e">
        <f t="shared" si="112"/>
        <v>#DIV/0!</v>
      </c>
      <c r="G149" s="62" t="e">
        <f t="shared" si="128"/>
        <v>#DIV/0!</v>
      </c>
      <c r="H149" s="63">
        <v>0</v>
      </c>
      <c r="I149" s="63">
        <v>0</v>
      </c>
      <c r="J149" s="63">
        <v>0</v>
      </c>
      <c r="K149" s="64" t="e">
        <f t="shared" si="114"/>
        <v>#DIV/0!</v>
      </c>
      <c r="L149" s="64" t="e">
        <f t="shared" si="115"/>
        <v>#DIV/0!</v>
      </c>
      <c r="M149" s="31">
        <f t="shared" si="118"/>
        <v>0</v>
      </c>
      <c r="N149" s="31">
        <f t="shared" si="119"/>
        <v>0</v>
      </c>
      <c r="O149" s="31">
        <f t="shared" si="120"/>
        <v>0</v>
      </c>
      <c r="P149" s="31" t="e">
        <f t="shared" si="116"/>
        <v>#DIV/0!</v>
      </c>
      <c r="Q149" s="32" t="e">
        <f t="shared" si="117"/>
        <v>#DIV/0!</v>
      </c>
    </row>
    <row r="150" spans="1:17" s="109" customFormat="1" ht="16.5" thickBot="1">
      <c r="A150" s="101" t="s">
        <v>65</v>
      </c>
      <c r="B150" s="102"/>
      <c r="C150" s="105">
        <f>SUM(C122:C149)</f>
        <v>148743.74271000005</v>
      </c>
      <c r="D150" s="105">
        <f>SUM(D122:D148)</f>
        <v>210526.20600000001</v>
      </c>
      <c r="E150" s="105">
        <f>SUM(E122:E148)</f>
        <v>148896.07220000002</v>
      </c>
      <c r="F150" s="107">
        <f t="shared" si="112"/>
        <v>70.725671178437537</v>
      </c>
      <c r="G150" s="107">
        <f>E150/C150*100</f>
        <v>100.10241068782098</v>
      </c>
      <c r="H150" s="105">
        <f>SUM(H122:H149)</f>
        <v>33171.887780000005</v>
      </c>
      <c r="I150" s="105">
        <f>SUM(I122:I149)</f>
        <v>104612.50997</v>
      </c>
      <c r="J150" s="105">
        <f>SUM(J122:J149)</f>
        <v>4606.0374299999994</v>
      </c>
      <c r="K150" s="108">
        <f t="shared" si="114"/>
        <v>4.402950881611468</v>
      </c>
      <c r="L150" s="108">
        <f t="shared" si="115"/>
        <v>13.885364199191194</v>
      </c>
      <c r="M150" s="80">
        <f>H150+C150</f>
        <v>181915.63049000007</v>
      </c>
      <c r="N150" s="80">
        <f t="shared" si="119"/>
        <v>315138.71597000002</v>
      </c>
      <c r="O150" s="80">
        <f>J150+E150</f>
        <v>153502.10963000002</v>
      </c>
      <c r="P150" s="80">
        <f t="shared" si="116"/>
        <v>48.709378394691697</v>
      </c>
      <c r="Q150" s="82">
        <f t="shared" si="117"/>
        <v>84.38093484135112</v>
      </c>
    </row>
    <row r="152" spans="1:17" ht="31.5" customHeight="1">
      <c r="A152" s="121" t="s">
        <v>120</v>
      </c>
      <c r="B152" s="121"/>
      <c r="C152" s="1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 t="s">
        <v>136</v>
      </c>
      <c r="P152" s="4"/>
      <c r="Q152" s="5"/>
    </row>
    <row r="153" spans="1:17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6"/>
      <c r="Q153" s="5"/>
    </row>
    <row r="155" spans="1:17">
      <c r="C155" s="12">
        <f>C118-C150</f>
        <v>0</v>
      </c>
      <c r="D155" s="12">
        <f>D118-D150</f>
        <v>0</v>
      </c>
      <c r="E155" s="12">
        <f t="shared" ref="E155:Q155" si="129">E118-E150</f>
        <v>2.9999999969732016E-3</v>
      </c>
      <c r="F155" s="12">
        <f t="shared" si="129"/>
        <v>1.4250007325244951E-6</v>
      </c>
      <c r="G155" s="12">
        <f t="shared" si="129"/>
        <v>2.0168915568774537E-6</v>
      </c>
      <c r="H155" s="12">
        <f t="shared" si="129"/>
        <v>0</v>
      </c>
      <c r="I155" s="12">
        <f>I118-I150</f>
        <v>0</v>
      </c>
      <c r="J155" s="12">
        <f t="shared" si="129"/>
        <v>0</v>
      </c>
      <c r="K155" s="12">
        <f t="shared" si="129"/>
        <v>0</v>
      </c>
      <c r="L155" s="12">
        <f t="shared" si="129"/>
        <v>0</v>
      </c>
      <c r="M155" s="12">
        <f t="shared" si="129"/>
        <v>0</v>
      </c>
      <c r="N155" s="12">
        <f t="shared" si="129"/>
        <v>0</v>
      </c>
      <c r="O155" s="12">
        <f t="shared" si="129"/>
        <v>2.9999999969732016E-3</v>
      </c>
      <c r="P155" s="12">
        <f t="shared" si="129"/>
        <v>9.5196173788281158E-7</v>
      </c>
      <c r="Q155" s="12">
        <f t="shared" si="129"/>
        <v>1.6491161289877709E-6</v>
      </c>
    </row>
  </sheetData>
  <mergeCells count="12">
    <mergeCell ref="A10:Q10"/>
    <mergeCell ref="A153:O153"/>
    <mergeCell ref="A5:Q5"/>
    <mergeCell ref="O6:Q6"/>
    <mergeCell ref="A7:A8"/>
    <mergeCell ref="B7:B8"/>
    <mergeCell ref="C7:G7"/>
    <mergeCell ref="H7:L7"/>
    <mergeCell ref="M7:Q7"/>
    <mergeCell ref="A76:Q76"/>
    <mergeCell ref="A121:Q121"/>
    <mergeCell ref="A152:B152"/>
  </mergeCells>
  <phoneticPr fontId="16" type="noConversion"/>
  <conditionalFormatting sqref="C77">
    <cfRule type="expression" dxfId="3" priority="4" stopIfTrue="1">
      <formula>XFB77=1</formula>
    </cfRule>
  </conditionalFormatting>
  <conditionalFormatting sqref="C105">
    <cfRule type="expression" dxfId="2" priority="1" stopIfTrue="1">
      <formula>XFB105=1</formula>
    </cfRule>
  </conditionalFormatting>
  <conditionalFormatting sqref="C100">
    <cfRule type="expression" dxfId="1" priority="3" stopIfTrue="1">
      <formula>XFB100=1</formula>
    </cfRule>
  </conditionalFormatting>
  <conditionalFormatting sqref="C101">
    <cfRule type="expression" dxfId="0" priority="2" stopIfTrue="1">
      <formula>XFB101=1</formula>
    </cfRule>
  </conditionalFormatting>
  <pageMargins left="0.19685039370078741" right="0.19685039370078741" top="0.6692913385826772" bottom="0.39370078740157483" header="0" footer="0"/>
  <pageSetup paperSize="9" scale="45" fitToHeight="6" orientation="landscape" r:id="rId1"/>
  <rowBreaks count="1" manualBreakCount="1">
    <brk id="4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</vt:lpstr>
      <vt:lpstr>ДОДАТОК!Заголовки_для_печати</vt:lpstr>
      <vt:lpstr>ДОДАТОК!Область_печати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2022-07-28T13:00:22Z</dcterms:modified>
</cp:coreProperties>
</file>