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170D9F7-9CA5-474F-8317-57FE17AD3250}" xr6:coauthVersionLast="47" xr6:coauthVersionMax="47" xr10:uidLastSave="{00000000-0000-0000-0000-000000000000}"/>
  <bookViews>
    <workbookView xWindow="-120" yWindow="-120" windowWidth="20730" windowHeight="11310" tabRatio="633" activeTab="4" xr2:uid="{00000000-000D-0000-FFFF-FFFF00000000}"/>
  </bookViews>
  <sheets>
    <sheet name="Додаток №1" sheetId="49" r:id="rId1"/>
    <sheet name="Додаток №2" sheetId="14" r:id="rId2"/>
    <sheet name="Додаток №3" sheetId="34" r:id="rId3"/>
    <sheet name="Додаток №4" sheetId="47" r:id="rId4"/>
    <sheet name="Додаток №5" sheetId="48" r:id="rId5"/>
  </sheets>
  <definedNames>
    <definedName name="_xlnm.Print_Titles" localSheetId="0">'Додаток №1'!$9:$12</definedName>
    <definedName name="_xlnm.Print_Titles" localSheetId="1">'Додаток №2'!$9:$10</definedName>
    <definedName name="_xlnm.Print_Titles" localSheetId="2">'Додаток №3'!$12:$16</definedName>
    <definedName name="_xlnm.Print_Titles" localSheetId="3">'Додаток №4'!$A:$C</definedName>
    <definedName name="_xlnm.Print_Titles" localSheetId="4">'Додаток №5'!$11:$13</definedName>
    <definedName name="_xlnm.Print_Area" localSheetId="0">'Додаток №1'!$A$1:$F$109</definedName>
    <definedName name="_xlnm.Print_Area" localSheetId="1">'Додаток №2'!$A$1:$F$38</definedName>
    <definedName name="_xlnm.Print_Area" localSheetId="2">'Додаток №3'!$A$1:$P$142</definedName>
    <definedName name="_xlnm.Print_Area" localSheetId="3">'Додаток №4'!$A$1:$D$159</definedName>
    <definedName name="_xlnm.Print_Area" localSheetId="4">'Додаток №5'!$A$1:$J$167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9" i="34" l="1"/>
  <c r="E157" i="47" l="1"/>
  <c r="E156" i="47"/>
  <c r="E155" i="47"/>
  <c r="D106" i="47"/>
  <c r="E91" i="47"/>
  <c r="E90" i="47"/>
  <c r="E89" i="47"/>
  <c r="D22" i="47"/>
  <c r="F41" i="14"/>
  <c r="E41" i="14"/>
  <c r="D41" i="14"/>
  <c r="C41" i="14"/>
  <c r="D15" i="49"/>
  <c r="D14" i="49" s="1"/>
  <c r="E15" i="49"/>
  <c r="E14" i="49" s="1"/>
  <c r="C16" i="49"/>
  <c r="C17" i="49"/>
  <c r="C18" i="49"/>
  <c r="C19" i="49"/>
  <c r="D20" i="49"/>
  <c r="C20" i="49" s="1"/>
  <c r="C21" i="49"/>
  <c r="D23" i="49"/>
  <c r="D22" i="49" s="1"/>
  <c r="C22" i="49" s="1"/>
  <c r="C24" i="49"/>
  <c r="C25" i="49"/>
  <c r="E26" i="49"/>
  <c r="F26" i="49"/>
  <c r="D27" i="49"/>
  <c r="D26" i="49" s="1"/>
  <c r="C26" i="49" s="1"/>
  <c r="C28" i="49"/>
  <c r="D29" i="49"/>
  <c r="C29" i="49" s="1"/>
  <c r="C30" i="49"/>
  <c r="C31" i="49"/>
  <c r="C32" i="49"/>
  <c r="D34" i="49"/>
  <c r="C34" i="49" s="1"/>
  <c r="C35" i="49"/>
  <c r="C36" i="49"/>
  <c r="C37" i="49"/>
  <c r="C38" i="49"/>
  <c r="C39" i="49"/>
  <c r="C40" i="49"/>
  <c r="C41" i="49"/>
  <c r="C42" i="49"/>
  <c r="C43" i="49"/>
  <c r="C44" i="49"/>
  <c r="D44" i="49"/>
  <c r="C45" i="49"/>
  <c r="D46" i="49"/>
  <c r="C46" i="49" s="1"/>
  <c r="C47" i="49"/>
  <c r="C48" i="49"/>
  <c r="C49" i="49"/>
  <c r="E51" i="49"/>
  <c r="E50" i="49" s="1"/>
  <c r="C50" i="49" s="1"/>
  <c r="C52" i="49"/>
  <c r="C53" i="49"/>
  <c r="D56" i="49"/>
  <c r="D55" i="49" s="1"/>
  <c r="C57" i="49"/>
  <c r="C58" i="49"/>
  <c r="C59" i="49"/>
  <c r="D61" i="49"/>
  <c r="D60" i="49" s="1"/>
  <c r="C60" i="49" s="1"/>
  <c r="C62" i="49"/>
  <c r="C63" i="49"/>
  <c r="C64" i="49"/>
  <c r="D65" i="49"/>
  <c r="C65" i="49" s="1"/>
  <c r="C66" i="49"/>
  <c r="C67" i="49"/>
  <c r="D67" i="49"/>
  <c r="C68" i="49"/>
  <c r="C69" i="49"/>
  <c r="D71" i="49"/>
  <c r="D70" i="49" s="1"/>
  <c r="C70" i="49" s="1"/>
  <c r="C72" i="49"/>
  <c r="E74" i="49"/>
  <c r="C74" i="49" s="1"/>
  <c r="C75" i="49"/>
  <c r="C76" i="49"/>
  <c r="D78" i="49"/>
  <c r="D77" i="49" s="1"/>
  <c r="E78" i="49"/>
  <c r="F78" i="49"/>
  <c r="C79" i="49"/>
  <c r="C80" i="49"/>
  <c r="E82" i="49"/>
  <c r="E81" i="49" s="1"/>
  <c r="C81" i="49" s="1"/>
  <c r="F82" i="49"/>
  <c r="F81" i="49" s="1"/>
  <c r="C83" i="49"/>
  <c r="F86" i="49"/>
  <c r="F85" i="49" s="1"/>
  <c r="D87" i="49"/>
  <c r="C87" i="49" s="1"/>
  <c r="E87" i="49"/>
  <c r="E86" i="49" s="1"/>
  <c r="E85" i="49" s="1"/>
  <c r="F87" i="49"/>
  <c r="C88" i="49"/>
  <c r="C89" i="49"/>
  <c r="D90" i="49"/>
  <c r="C90" i="49" s="1"/>
  <c r="E90" i="49"/>
  <c r="F90" i="49"/>
  <c r="C91" i="49"/>
  <c r="C92" i="49"/>
  <c r="C93" i="49"/>
  <c r="C94" i="49"/>
  <c r="D95" i="49"/>
  <c r="C95" i="49" s="1"/>
  <c r="E95" i="49"/>
  <c r="F95" i="49"/>
  <c r="C96" i="49"/>
  <c r="C97" i="49"/>
  <c r="D98" i="49"/>
  <c r="C98" i="49" s="1"/>
  <c r="E98" i="49"/>
  <c r="F98" i="49"/>
  <c r="C99" i="49"/>
  <c r="C100" i="49"/>
  <c r="C101" i="49"/>
  <c r="C102" i="49"/>
  <c r="C103" i="49"/>
  <c r="C104" i="49"/>
  <c r="C105" i="49"/>
  <c r="C106" i="49"/>
  <c r="C14" i="49" l="1"/>
  <c r="C55" i="49"/>
  <c r="D54" i="49"/>
  <c r="F77" i="49"/>
  <c r="F84" i="49" s="1"/>
  <c r="F107" i="49" s="1"/>
  <c r="E77" i="49"/>
  <c r="C77" i="49" s="1"/>
  <c r="E13" i="49"/>
  <c r="E73" i="49"/>
  <c r="D86" i="49"/>
  <c r="C27" i="49"/>
  <c r="C51" i="49"/>
  <c r="C15" i="49"/>
  <c r="C82" i="49"/>
  <c r="C71" i="49"/>
  <c r="C61" i="49"/>
  <c r="D33" i="49"/>
  <c r="C33" i="49" s="1"/>
  <c r="C78" i="49"/>
  <c r="C56" i="49"/>
  <c r="C23" i="49"/>
  <c r="D85" i="49" l="1"/>
  <c r="C85" i="49" s="1"/>
  <c r="C86" i="49"/>
  <c r="C73" i="49"/>
  <c r="E54" i="49"/>
  <c r="E84" i="49" s="1"/>
  <c r="E107" i="49" s="1"/>
  <c r="D13" i="49"/>
  <c r="C13" i="49" l="1"/>
  <c r="D84" i="49"/>
  <c r="C54" i="49"/>
  <c r="C84" i="49" l="1"/>
  <c r="D107" i="49"/>
  <c r="C107" i="49" s="1"/>
  <c r="G135" i="34" l="1"/>
  <c r="F135" i="34"/>
  <c r="H157" i="48"/>
  <c r="F126" i="34"/>
  <c r="G96" i="34"/>
  <c r="F96" i="34"/>
  <c r="G85" i="34"/>
  <c r="F85" i="34"/>
  <c r="G57" i="34"/>
  <c r="F57" i="34"/>
  <c r="G39" i="34"/>
  <c r="F39" i="34" l="1"/>
  <c r="H142" i="48" l="1"/>
  <c r="D19" i="14"/>
  <c r="J162" i="48" l="1"/>
  <c r="I162" i="48"/>
  <c r="F134" i="34"/>
  <c r="H164" i="48"/>
  <c r="H162" i="48" s="1"/>
  <c r="G164" i="48"/>
  <c r="F136" i="34"/>
  <c r="H161" i="48"/>
  <c r="H155" i="48" s="1"/>
  <c r="F132" i="34"/>
  <c r="G125" i="34"/>
  <c r="F125" i="34"/>
  <c r="H135" i="48"/>
  <c r="H130" i="48" s="1"/>
  <c r="F111" i="34"/>
  <c r="F81" i="34"/>
  <c r="G101" i="34"/>
  <c r="F101" i="34"/>
  <c r="F98" i="34"/>
  <c r="G89" i="34"/>
  <c r="F89" i="34"/>
  <c r="G88" i="34"/>
  <c r="F88" i="34"/>
  <c r="G87" i="34"/>
  <c r="F87" i="34"/>
  <c r="G86" i="34"/>
  <c r="F86" i="34"/>
  <c r="F75" i="34"/>
  <c r="G75" i="34"/>
  <c r="G74" i="34"/>
  <c r="F74" i="34"/>
  <c r="G162" i="48" l="1"/>
  <c r="H66" i="34"/>
  <c r="G66" i="34"/>
  <c r="F66" i="34"/>
  <c r="H71" i="48"/>
  <c r="H70" i="48"/>
  <c r="F60" i="34"/>
  <c r="H69" i="48"/>
  <c r="F59" i="34" l="1"/>
  <c r="G46" i="34"/>
  <c r="F46" i="34"/>
  <c r="H52" i="48"/>
  <c r="G52" i="48" s="1"/>
  <c r="H43" i="34"/>
  <c r="F43" i="34"/>
  <c r="G35" i="34"/>
  <c r="F35" i="34"/>
  <c r="F20" i="34"/>
  <c r="H15" i="48"/>
  <c r="H14" i="48"/>
  <c r="J14" i="48"/>
  <c r="I15" i="48"/>
  <c r="I16" i="48"/>
  <c r="G16" i="48" s="1"/>
  <c r="I17" i="48"/>
  <c r="G17" i="48" s="1"/>
  <c r="I18" i="48"/>
  <c r="G18" i="48" s="1"/>
  <c r="I19" i="48"/>
  <c r="G19" i="48" s="1"/>
  <c r="I20" i="48"/>
  <c r="G20" i="48" s="1"/>
  <c r="I21" i="48"/>
  <c r="G21" i="48" s="1"/>
  <c r="I22" i="48"/>
  <c r="G22" i="48" s="1"/>
  <c r="I23" i="48"/>
  <c r="G23" i="48" s="1"/>
  <c r="I24" i="48"/>
  <c r="G24" i="48" s="1"/>
  <c r="I25" i="48"/>
  <c r="G25" i="48" s="1"/>
  <c r="I26" i="48"/>
  <c r="G26" i="48" s="1"/>
  <c r="I27" i="48"/>
  <c r="G27" i="48" s="1"/>
  <c r="G28" i="48"/>
  <c r="I29" i="48"/>
  <c r="G29" i="48" s="1"/>
  <c r="I31" i="48"/>
  <c r="G31" i="48" s="1"/>
  <c r="I32" i="48"/>
  <c r="G32" i="48" s="1"/>
  <c r="G33" i="48"/>
  <c r="G34" i="48"/>
  <c r="G35" i="48"/>
  <c r="I36" i="48"/>
  <c r="G36" i="48" s="1"/>
  <c r="I37" i="48"/>
  <c r="G37" i="48" s="1"/>
  <c r="I38" i="48"/>
  <c r="G38" i="48" s="1"/>
  <c r="J39" i="48"/>
  <c r="I40" i="48"/>
  <c r="I41" i="48"/>
  <c r="G41" i="48" s="1"/>
  <c r="G42" i="48"/>
  <c r="G43" i="48"/>
  <c r="H44" i="48"/>
  <c r="G44" i="48" s="1"/>
  <c r="G45" i="48"/>
  <c r="I46" i="48"/>
  <c r="G46" i="48" s="1"/>
  <c r="G47" i="48"/>
  <c r="G48" i="48"/>
  <c r="G49" i="48"/>
  <c r="G50" i="48"/>
  <c r="I51" i="48"/>
  <c r="G51" i="48" s="1"/>
  <c r="G53" i="48"/>
  <c r="G54" i="48"/>
  <c r="G55" i="48"/>
  <c r="G56" i="48"/>
  <c r="I57" i="48"/>
  <c r="G57" i="48" s="1"/>
  <c r="I58" i="48"/>
  <c r="G58" i="48" s="1"/>
  <c r="G59" i="48"/>
  <c r="G60" i="48"/>
  <c r="I61" i="48"/>
  <c r="G61" i="48" s="1"/>
  <c r="I62" i="48"/>
  <c r="G62" i="48" s="1"/>
  <c r="I63" i="48"/>
  <c r="G63" i="48" s="1"/>
  <c r="I64" i="48"/>
  <c r="G64" i="48" s="1"/>
  <c r="H65" i="48"/>
  <c r="J65" i="48"/>
  <c r="I66" i="48"/>
  <c r="I67" i="48"/>
  <c r="G67" i="48" s="1"/>
  <c r="I68" i="48"/>
  <c r="G68" i="48" s="1"/>
  <c r="G69" i="48"/>
  <c r="G70" i="48"/>
  <c r="G71" i="48"/>
  <c r="G72" i="48"/>
  <c r="I73" i="48"/>
  <c r="G73" i="48" s="1"/>
  <c r="G74" i="48"/>
  <c r="G75" i="48"/>
  <c r="H76" i="48"/>
  <c r="J76" i="48"/>
  <c r="I77" i="48"/>
  <c r="I78" i="48"/>
  <c r="G78" i="48" s="1"/>
  <c r="G79" i="48"/>
  <c r="G80" i="48"/>
  <c r="G81" i="48"/>
  <c r="I82" i="48"/>
  <c r="G82" i="48" s="1"/>
  <c r="J82" i="48"/>
  <c r="G83" i="48"/>
  <c r="G84" i="48"/>
  <c r="G85" i="48"/>
  <c r="G86" i="48"/>
  <c r="G87" i="48"/>
  <c r="G88" i="48"/>
  <c r="G89" i="48"/>
  <c r="G90" i="48"/>
  <c r="G91" i="48"/>
  <c r="G92" i="48"/>
  <c r="G93" i="48"/>
  <c r="I94" i="48"/>
  <c r="G94" i="48" s="1"/>
  <c r="G95" i="48"/>
  <c r="G96" i="48"/>
  <c r="H97" i="48"/>
  <c r="G97" i="48" s="1"/>
  <c r="G98" i="48"/>
  <c r="G99" i="48"/>
  <c r="H100" i="48"/>
  <c r="J100" i="48"/>
  <c r="I101" i="48"/>
  <c r="G101" i="48" s="1"/>
  <c r="I102" i="48"/>
  <c r="G102" i="48" s="1"/>
  <c r="I103" i="48"/>
  <c r="G103" i="48" s="1"/>
  <c r="I104" i="48"/>
  <c r="G104" i="48" s="1"/>
  <c r="I105" i="48"/>
  <c r="G105" i="48" s="1"/>
  <c r="I106" i="48"/>
  <c r="G106" i="48" s="1"/>
  <c r="I107" i="48"/>
  <c r="G107" i="48" s="1"/>
  <c r="G108" i="48"/>
  <c r="I109" i="48"/>
  <c r="G109" i="48" s="1"/>
  <c r="I110" i="48"/>
  <c r="J110" i="48"/>
  <c r="G111" i="48"/>
  <c r="G112" i="48"/>
  <c r="G113" i="48"/>
  <c r="G114" i="48"/>
  <c r="G115" i="48"/>
  <c r="G116" i="48"/>
  <c r="G117" i="48"/>
  <c r="G118" i="48"/>
  <c r="G119" i="48"/>
  <c r="H120" i="48"/>
  <c r="G120" i="48" s="1"/>
  <c r="G121" i="48"/>
  <c r="G122" i="48"/>
  <c r="H123" i="48"/>
  <c r="G123" i="48" s="1"/>
  <c r="G124" i="48"/>
  <c r="G125" i="48"/>
  <c r="G126" i="48"/>
  <c r="G127" i="48"/>
  <c r="G128" i="48"/>
  <c r="G129" i="48"/>
  <c r="I131" i="48"/>
  <c r="G132" i="48"/>
  <c r="I133" i="48"/>
  <c r="G133" i="48" s="1"/>
  <c r="J133" i="48"/>
  <c r="G134" i="48"/>
  <c r="I135" i="48"/>
  <c r="G135" i="48" s="1"/>
  <c r="J135" i="48"/>
  <c r="I136" i="48"/>
  <c r="G136" i="48" s="1"/>
  <c r="I137" i="48"/>
  <c r="G137" i="48" s="1"/>
  <c r="G138" i="48"/>
  <c r="G139" i="48"/>
  <c r="G140" i="48"/>
  <c r="G141" i="48"/>
  <c r="G142" i="48"/>
  <c r="G143" i="48"/>
  <c r="G144" i="48"/>
  <c r="G145" i="48"/>
  <c r="J145" i="48"/>
  <c r="G146" i="48"/>
  <c r="J146" i="48"/>
  <c r="G147" i="48"/>
  <c r="J147" i="48"/>
  <c r="I148" i="48"/>
  <c r="G148" i="48" s="1"/>
  <c r="G149" i="48"/>
  <c r="J149" i="48"/>
  <c r="I150" i="48"/>
  <c r="G150" i="48" s="1"/>
  <c r="J150" i="48"/>
  <c r="I151" i="48"/>
  <c r="G151" i="48" s="1"/>
  <c r="I152" i="48"/>
  <c r="G152" i="48" s="1"/>
  <c r="G153" i="48"/>
  <c r="G154" i="48"/>
  <c r="J155" i="48"/>
  <c r="I156" i="48"/>
  <c r="G156" i="48" s="1"/>
  <c r="G157" i="48"/>
  <c r="I158" i="48"/>
  <c r="G158" i="48" s="1"/>
  <c r="G159" i="48"/>
  <c r="G160" i="48"/>
  <c r="G161" i="48"/>
  <c r="G163" i="48"/>
  <c r="J148" i="48" l="1"/>
  <c r="I14" i="48"/>
  <c r="I130" i="48"/>
  <c r="G130" i="48" s="1"/>
  <c r="I39" i="48"/>
  <c r="H39" i="48"/>
  <c r="J130" i="48"/>
  <c r="H110" i="48"/>
  <c r="I76" i="48"/>
  <c r="I65" i="48"/>
  <c r="G76" i="48"/>
  <c r="J165" i="48"/>
  <c r="G65" i="48"/>
  <c r="G14" i="48"/>
  <c r="G66" i="48"/>
  <c r="I155" i="48"/>
  <c r="G155" i="48" s="1"/>
  <c r="G77" i="48"/>
  <c r="G131" i="48"/>
  <c r="I100" i="48"/>
  <c r="G100" i="48" s="1"/>
  <c r="G15" i="48"/>
  <c r="G40" i="48"/>
  <c r="G39" i="48" l="1"/>
  <c r="G110" i="48"/>
  <c r="H165" i="48"/>
  <c r="I165" i="48"/>
  <c r="I171" i="48" s="1"/>
  <c r="G165" i="48" l="1"/>
  <c r="D16" i="47"/>
  <c r="D15" i="47" s="1"/>
  <c r="D17" i="47"/>
  <c r="D21" i="47"/>
  <c r="D26" i="47"/>
  <c r="D24" i="47" s="1"/>
  <c r="D23" i="47" s="1"/>
  <c r="D27" i="47"/>
  <c r="D32" i="47"/>
  <c r="D30" i="47" s="1"/>
  <c r="D29" i="47" s="1"/>
  <c r="D34" i="47"/>
  <c r="D33" i="47" s="1"/>
  <c r="D38" i="47"/>
  <c r="D37" i="47" s="1"/>
  <c r="D40" i="47"/>
  <c r="D39" i="47" s="1"/>
  <c r="D44" i="47"/>
  <c r="D42" i="47" s="1"/>
  <c r="D45" i="47"/>
  <c r="D46" i="47"/>
  <c r="D47" i="47"/>
  <c r="D48" i="47"/>
  <c r="D49" i="47"/>
  <c r="D52" i="47"/>
  <c r="D50" i="47" s="1"/>
  <c r="D56" i="47"/>
  <c r="D58" i="47"/>
  <c r="D61" i="47"/>
  <c r="D60" i="47" s="1"/>
  <c r="D63" i="47"/>
  <c r="D68" i="47"/>
  <c r="D67" i="47" s="1"/>
  <c r="D78" i="47"/>
  <c r="D77" i="47" s="1"/>
  <c r="D83" i="47"/>
  <c r="D88" i="47"/>
  <c r="D86" i="47" s="1"/>
  <c r="D85" i="47" s="1"/>
  <c r="D100" i="47"/>
  <c r="D98" i="47" s="1"/>
  <c r="D97" i="47" s="1"/>
  <c r="D104" i="47"/>
  <c r="D105" i="47"/>
  <c r="D107" i="47"/>
  <c r="D117" i="47"/>
  <c r="D115" i="47" s="1"/>
  <c r="D114" i="47" s="1"/>
  <c r="D118" i="47"/>
  <c r="D126" i="47"/>
  <c r="D125" i="47" s="1"/>
  <c r="D132" i="47"/>
  <c r="D131" i="47" s="1"/>
  <c r="D139" i="47"/>
  <c r="D137" i="47" s="1"/>
  <c r="D136" i="47" s="1"/>
  <c r="D143" i="47"/>
  <c r="D141" i="47" s="1"/>
  <c r="D140" i="47" s="1"/>
  <c r="D157" i="47" s="1"/>
  <c r="D144" i="47"/>
  <c r="D145" i="47"/>
  <c r="D146" i="47"/>
  <c r="D150" i="47"/>
  <c r="D102" i="47" l="1"/>
  <c r="D101" i="47" s="1"/>
  <c r="D156" i="47" s="1"/>
  <c r="D41" i="47"/>
  <c r="D91" i="47"/>
  <c r="D90" i="47"/>
  <c r="D89" i="47" l="1"/>
  <c r="D155" i="47"/>
  <c r="G121" i="34" l="1"/>
  <c r="F121" i="34"/>
  <c r="G120" i="34"/>
  <c r="F120" i="34"/>
  <c r="G112" i="34"/>
  <c r="M86" i="34"/>
  <c r="L86" i="34"/>
  <c r="F78" i="34" l="1"/>
  <c r="F76" i="34"/>
  <c r="F71" i="34"/>
  <c r="G107" i="34" l="1"/>
  <c r="F107" i="34"/>
  <c r="G103" i="34"/>
  <c r="F103" i="34"/>
  <c r="F100" i="34"/>
  <c r="F99" i="34"/>
  <c r="F97" i="34"/>
  <c r="H81" i="34"/>
  <c r="F77" i="34"/>
  <c r="F65" i="34"/>
  <c r="K75" i="34"/>
  <c r="J75" i="34"/>
  <c r="G73" i="34"/>
  <c r="F73" i="34"/>
  <c r="F69" i="34"/>
  <c r="G44" i="34"/>
  <c r="F44" i="34"/>
  <c r="F41" i="34"/>
  <c r="G40" i="34"/>
  <c r="F40" i="34"/>
  <c r="G38" i="34"/>
  <c r="F38" i="34"/>
  <c r="G37" i="34"/>
  <c r="F37" i="34"/>
  <c r="G36" i="34"/>
  <c r="F36" i="34"/>
  <c r="F29" i="34"/>
  <c r="F26" i="34"/>
  <c r="G20" i="34"/>
  <c r="H19" i="34"/>
  <c r="G19" i="34"/>
  <c r="F19" i="34"/>
  <c r="E30" i="34"/>
  <c r="E75" i="34" l="1"/>
  <c r="P75" i="34" s="1"/>
  <c r="G134" i="34" l="1"/>
  <c r="E136" i="34"/>
  <c r="J136" i="34"/>
  <c r="L134" i="34"/>
  <c r="M134" i="34"/>
  <c r="N134" i="34"/>
  <c r="O134" i="34"/>
  <c r="K134" i="34"/>
  <c r="I134" i="34"/>
  <c r="H134" i="34"/>
  <c r="J131" i="34"/>
  <c r="E131" i="34"/>
  <c r="P136" i="34" l="1"/>
  <c r="F133" i="34"/>
  <c r="P131" i="34"/>
  <c r="F124" i="34" l="1"/>
  <c r="K82" i="34"/>
  <c r="J82" i="34"/>
  <c r="E82" i="34"/>
  <c r="P82" i="34" s="1"/>
  <c r="E121" i="34"/>
  <c r="J121" i="34"/>
  <c r="P121" i="34" l="1"/>
  <c r="O115" i="34" l="1"/>
  <c r="K115" i="34" l="1"/>
  <c r="O51" i="34" l="1"/>
  <c r="F27" i="34"/>
  <c r="F18" i="34" l="1"/>
  <c r="F106" i="34" l="1"/>
  <c r="K122" i="34" l="1"/>
  <c r="H106" i="34"/>
  <c r="I106" i="34"/>
  <c r="J122" i="34"/>
  <c r="E122" i="34"/>
  <c r="P122" i="34" l="1"/>
  <c r="K120" i="34"/>
  <c r="G106" i="34" l="1"/>
  <c r="J120" i="34"/>
  <c r="F34" i="34"/>
  <c r="E120" i="34" l="1"/>
  <c r="P120" i="34" s="1"/>
  <c r="D33" i="14" l="1"/>
  <c r="K117" i="34" l="1"/>
  <c r="K112" i="34"/>
  <c r="K36" i="34" l="1"/>
  <c r="O114" i="34" l="1"/>
  <c r="E114" i="34"/>
  <c r="J114" i="34" l="1"/>
  <c r="P114" i="34" s="1"/>
  <c r="K116" i="34" l="1"/>
  <c r="F84" i="34" l="1"/>
  <c r="J92" i="34"/>
  <c r="E92" i="34"/>
  <c r="F56" i="34"/>
  <c r="F55" i="34" s="1"/>
  <c r="J63" i="34"/>
  <c r="E63" i="34"/>
  <c r="G56" i="34"/>
  <c r="H56" i="34"/>
  <c r="I56" i="34"/>
  <c r="L56" i="34"/>
  <c r="M56" i="34"/>
  <c r="N56" i="34"/>
  <c r="O56" i="34"/>
  <c r="J62" i="34"/>
  <c r="E62" i="34"/>
  <c r="K20" i="34"/>
  <c r="P63" i="34" l="1"/>
  <c r="P92" i="34"/>
  <c r="P62" i="34"/>
  <c r="K48" i="34" l="1"/>
  <c r="K49" i="34"/>
  <c r="J49" i="34"/>
  <c r="E48" i="34"/>
  <c r="E49" i="34"/>
  <c r="P49" i="34" l="1"/>
  <c r="J48" i="34"/>
  <c r="P48" i="34" s="1"/>
  <c r="O116" i="34" l="1"/>
  <c r="K42" i="34"/>
  <c r="K58" i="34" l="1"/>
  <c r="K91" i="34" l="1"/>
  <c r="K80" i="34"/>
  <c r="K37" i="34"/>
  <c r="K118" i="34" l="1"/>
  <c r="K51" i="34"/>
  <c r="K52" i="34"/>
  <c r="E52" i="34"/>
  <c r="K25" i="34"/>
  <c r="K26" i="34"/>
  <c r="J52" i="34" l="1"/>
  <c r="P52" i="34" s="1"/>
  <c r="O95" i="34" l="1"/>
  <c r="N95" i="34"/>
  <c r="M95" i="34"/>
  <c r="L95" i="34"/>
  <c r="K95" i="34"/>
  <c r="I95" i="34"/>
  <c r="G95" i="34"/>
  <c r="F95" i="34"/>
  <c r="J104" i="34"/>
  <c r="E104" i="34"/>
  <c r="J95" i="34" l="1"/>
  <c r="P104" i="34"/>
  <c r="K53" i="34" l="1"/>
  <c r="H95" i="34" l="1"/>
  <c r="K21" i="34"/>
  <c r="K19" i="34"/>
  <c r="K111" i="34" l="1"/>
  <c r="K32" i="34"/>
  <c r="K29" i="34"/>
  <c r="F32" i="14" l="1"/>
  <c r="E32" i="14"/>
  <c r="D32" i="14"/>
  <c r="F31" i="14"/>
  <c r="E31" i="14"/>
  <c r="D31" i="14"/>
  <c r="F28" i="14"/>
  <c r="F27" i="14" s="1"/>
  <c r="F26" i="14" s="1"/>
  <c r="F25" i="14" s="1"/>
  <c r="D27" i="14"/>
  <c r="D26" i="14" s="1"/>
  <c r="D25" i="14" s="1"/>
  <c r="F22" i="14"/>
  <c r="F21" i="14" s="1"/>
  <c r="F20" i="14" s="1"/>
  <c r="D21" i="14"/>
  <c r="D20" i="14" s="1"/>
  <c r="C18" i="14"/>
  <c r="C17" i="14"/>
  <c r="C31" i="14" l="1"/>
  <c r="C32" i="14"/>
  <c r="E21" i="14"/>
  <c r="E20" i="14" s="1"/>
  <c r="C22" i="14"/>
  <c r="C21" i="14" s="1"/>
  <c r="C20" i="14" s="1"/>
  <c r="D16" i="14"/>
  <c r="D15" i="14" s="1"/>
  <c r="D23" i="14" s="1"/>
  <c r="E19" i="14"/>
  <c r="E33" i="14" s="1"/>
  <c r="E30" i="14" s="1"/>
  <c r="E29" i="14" s="1"/>
  <c r="D30" i="14"/>
  <c r="D29" i="14" s="1"/>
  <c r="D34" i="14" s="1"/>
  <c r="E27" i="14"/>
  <c r="E26" i="14" s="1"/>
  <c r="E25" i="14" s="1"/>
  <c r="C28" i="14"/>
  <c r="C27" i="14" s="1"/>
  <c r="C26" i="14" s="1"/>
  <c r="C25" i="14" s="1"/>
  <c r="F19" i="14" l="1"/>
  <c r="C19" i="14"/>
  <c r="C16" i="14" s="1"/>
  <c r="C15" i="14" s="1"/>
  <c r="C23" i="14" s="1"/>
  <c r="E16" i="14"/>
  <c r="E15" i="14" s="1"/>
  <c r="E23" i="14" s="1"/>
  <c r="E34" i="14"/>
  <c r="C33" i="14"/>
  <c r="C30" i="14" s="1"/>
  <c r="C29" i="14" s="1"/>
  <c r="C34" i="14" s="1"/>
  <c r="F33" i="14" l="1"/>
  <c r="F30" i="14" s="1"/>
  <c r="F29" i="14" s="1"/>
  <c r="F34" i="14" s="1"/>
  <c r="F16" i="14"/>
  <c r="F15" i="14" s="1"/>
  <c r="F23" i="14" s="1"/>
  <c r="E47" i="34"/>
  <c r="J129" i="34" l="1"/>
  <c r="E129" i="34"/>
  <c r="J115" i="34"/>
  <c r="E115" i="34"/>
  <c r="P129" i="34" l="1"/>
  <c r="P115" i="34"/>
  <c r="L84" i="34" l="1"/>
  <c r="M84" i="34"/>
  <c r="N84" i="34"/>
  <c r="G84" i="34"/>
  <c r="H84" i="34"/>
  <c r="I84" i="34"/>
  <c r="I83" i="34" s="1"/>
  <c r="K93" i="34"/>
  <c r="J93" i="34"/>
  <c r="E93" i="34"/>
  <c r="P93" i="34" l="1"/>
  <c r="K61" i="34"/>
  <c r="K56" i="34" s="1"/>
  <c r="N34" i="34" l="1"/>
  <c r="M34" i="34"/>
  <c r="L34" i="34"/>
  <c r="G34" i="34"/>
  <c r="H34" i="34"/>
  <c r="I34" i="34"/>
  <c r="K54" i="34"/>
  <c r="K34" i="34" s="1"/>
  <c r="J54" i="34"/>
  <c r="E54" i="34"/>
  <c r="J80" i="34"/>
  <c r="E80" i="34"/>
  <c r="P80" i="34" l="1"/>
  <c r="P54" i="34"/>
  <c r="J130" i="34"/>
  <c r="E130" i="34"/>
  <c r="P130" i="34" l="1"/>
  <c r="O108" i="34" l="1"/>
  <c r="N108" i="34"/>
  <c r="N106" i="34" s="1"/>
  <c r="M108" i="34"/>
  <c r="M106" i="34" s="1"/>
  <c r="L108" i="34"/>
  <c r="K108" i="34"/>
  <c r="E108" i="34"/>
  <c r="J108" i="34" l="1"/>
  <c r="P108" i="34" s="1"/>
  <c r="L106" i="34"/>
  <c r="J29" i="34" l="1"/>
  <c r="E29" i="34"/>
  <c r="P29" i="34" l="1"/>
  <c r="E135" i="34"/>
  <c r="E134" i="34" s="1"/>
  <c r="E133" i="34" s="1"/>
  <c r="L133" i="34"/>
  <c r="M133" i="34"/>
  <c r="O133" i="34"/>
  <c r="K133" i="34"/>
  <c r="G133" i="34"/>
  <c r="H133" i="34"/>
  <c r="I133" i="34"/>
  <c r="J135" i="34"/>
  <c r="N133" i="34"/>
  <c r="J134" i="34" l="1"/>
  <c r="J133" i="34" s="1"/>
  <c r="P135" i="34"/>
  <c r="P134" i="34" l="1"/>
  <c r="P133" i="34" s="1"/>
  <c r="J112" i="34"/>
  <c r="J127" i="34" l="1"/>
  <c r="E127" i="34"/>
  <c r="P127" i="34" l="1"/>
  <c r="K109" i="34" l="1"/>
  <c r="O68" i="34"/>
  <c r="K68" i="34"/>
  <c r="O109" i="34" l="1"/>
  <c r="O106" i="34" s="1"/>
  <c r="K106" i="34"/>
  <c r="O18" i="34"/>
  <c r="N18" i="34"/>
  <c r="M18" i="34"/>
  <c r="L18" i="34"/>
  <c r="K18" i="34"/>
  <c r="H18" i="34"/>
  <c r="G18" i="34"/>
  <c r="J32" i="34"/>
  <c r="E32" i="34"/>
  <c r="P32" i="34" l="1"/>
  <c r="J53" i="34" l="1"/>
  <c r="J50" i="34" l="1"/>
  <c r="E50" i="34" l="1"/>
  <c r="P50" i="34" l="1"/>
  <c r="J74" i="34" l="1"/>
  <c r="I18" i="34" l="1"/>
  <c r="J110" i="34"/>
  <c r="E111" i="34"/>
  <c r="J23" i="34"/>
  <c r="E23" i="34"/>
  <c r="P23" i="34" l="1"/>
  <c r="E39" i="34"/>
  <c r="G105" i="34"/>
  <c r="E35" i="34"/>
  <c r="G65" i="34"/>
  <c r="G64" i="34" s="1"/>
  <c r="H65" i="34"/>
  <c r="H64" i="34" s="1"/>
  <c r="I65" i="34"/>
  <c r="I64" i="34" s="1"/>
  <c r="L65" i="34"/>
  <c r="L64" i="34" s="1"/>
  <c r="M65" i="34"/>
  <c r="M64" i="34" s="1"/>
  <c r="N65" i="34"/>
  <c r="N64" i="34" s="1"/>
  <c r="E87" i="34"/>
  <c r="G83" i="34"/>
  <c r="G94" i="34"/>
  <c r="E85" i="34"/>
  <c r="E96" i="34"/>
  <c r="E116" i="34"/>
  <c r="K65" i="34"/>
  <c r="K64" i="34" s="1"/>
  <c r="H33" i="34"/>
  <c r="I33" i="34"/>
  <c r="L33" i="34"/>
  <c r="M33" i="34"/>
  <c r="N33" i="34"/>
  <c r="E53" i="34"/>
  <c r="E28" i="34"/>
  <c r="J58" i="34"/>
  <c r="K55" i="34"/>
  <c r="E112" i="34"/>
  <c r="E59" i="34"/>
  <c r="E58" i="34"/>
  <c r="E36" i="34"/>
  <c r="E42" i="34"/>
  <c r="G17" i="34"/>
  <c r="H17" i="34"/>
  <c r="I17" i="34"/>
  <c r="K17" i="34"/>
  <c r="M17" i="34"/>
  <c r="N17" i="34"/>
  <c r="O17" i="34"/>
  <c r="J31" i="34"/>
  <c r="E31" i="34"/>
  <c r="E21" i="34"/>
  <c r="J25" i="34"/>
  <c r="E25" i="34"/>
  <c r="E113" i="34"/>
  <c r="L83" i="34"/>
  <c r="M83" i="34"/>
  <c r="N83" i="34"/>
  <c r="E91" i="34"/>
  <c r="G55" i="34"/>
  <c r="E46" i="34"/>
  <c r="E125" i="34"/>
  <c r="E107" i="34"/>
  <c r="E101" i="34"/>
  <c r="E103" i="34"/>
  <c r="E98" i="34"/>
  <c r="H83" i="34"/>
  <c r="E73" i="34"/>
  <c r="E61" i="34"/>
  <c r="I55" i="34"/>
  <c r="L55" i="34"/>
  <c r="M55" i="34"/>
  <c r="N55" i="34"/>
  <c r="J61" i="34"/>
  <c r="J132" i="34"/>
  <c r="J128" i="34"/>
  <c r="J125" i="34"/>
  <c r="J119" i="34"/>
  <c r="J118" i="34"/>
  <c r="J117" i="34"/>
  <c r="J113" i="34"/>
  <c r="J109" i="34"/>
  <c r="J107" i="34"/>
  <c r="J103" i="34"/>
  <c r="J102" i="34"/>
  <c r="J101" i="34"/>
  <c r="J100" i="34"/>
  <c r="J99" i="34"/>
  <c r="J98" i="34"/>
  <c r="J97" i="34"/>
  <c r="J96" i="34"/>
  <c r="J90" i="34"/>
  <c r="J89" i="34"/>
  <c r="J88" i="34"/>
  <c r="J87" i="34"/>
  <c r="J86" i="34"/>
  <c r="J85" i="34"/>
  <c r="J81" i="34"/>
  <c r="J79" i="34"/>
  <c r="J78" i="34"/>
  <c r="J77" i="34"/>
  <c r="J76" i="34"/>
  <c r="J73" i="34"/>
  <c r="J72" i="34"/>
  <c r="J71" i="34"/>
  <c r="J70" i="34"/>
  <c r="J69" i="34"/>
  <c r="J68" i="34"/>
  <c r="J67" i="34"/>
  <c r="J66" i="34"/>
  <c r="J60" i="34"/>
  <c r="J59" i="34"/>
  <c r="J57" i="34"/>
  <c r="J47" i="34"/>
  <c r="J46" i="34"/>
  <c r="J45" i="34"/>
  <c r="J44" i="34"/>
  <c r="J43" i="34"/>
  <c r="J42" i="34"/>
  <c r="J41" i="34"/>
  <c r="J40" i="34"/>
  <c r="J39" i="34"/>
  <c r="J38" i="34"/>
  <c r="J36" i="34"/>
  <c r="J35" i="34"/>
  <c r="J20" i="34"/>
  <c r="J21" i="34"/>
  <c r="J22" i="34"/>
  <c r="J24" i="34"/>
  <c r="J26" i="34"/>
  <c r="J27" i="34"/>
  <c r="J28" i="34"/>
  <c r="J30" i="34"/>
  <c r="J19" i="34"/>
  <c r="E60" i="34"/>
  <c r="P60" i="34" s="1"/>
  <c r="H55" i="34"/>
  <c r="E37" i="34"/>
  <c r="E26" i="34"/>
  <c r="O126" i="34"/>
  <c r="O34" i="34"/>
  <c r="E51" i="34"/>
  <c r="E132" i="34"/>
  <c r="E128" i="34"/>
  <c r="E126" i="34"/>
  <c r="E124" i="34" s="1"/>
  <c r="E119" i="34"/>
  <c r="E118" i="34"/>
  <c r="E117" i="34"/>
  <c r="E110" i="34"/>
  <c r="P110" i="34" s="1"/>
  <c r="E109" i="34"/>
  <c r="E102" i="34"/>
  <c r="E100" i="34"/>
  <c r="E99" i="34"/>
  <c r="E97" i="34"/>
  <c r="E90" i="34"/>
  <c r="E89" i="34"/>
  <c r="E88" i="34"/>
  <c r="E86" i="34"/>
  <c r="E79" i="34"/>
  <c r="E78" i="34"/>
  <c r="E77" i="34"/>
  <c r="E76" i="34"/>
  <c r="E74" i="34"/>
  <c r="P74" i="34" s="1"/>
  <c r="E72" i="34"/>
  <c r="E71" i="34"/>
  <c r="E70" i="34"/>
  <c r="E68" i="34"/>
  <c r="E67" i="34"/>
  <c r="E66" i="34"/>
  <c r="E57" i="34"/>
  <c r="E45" i="34"/>
  <c r="E44" i="34"/>
  <c r="E43" i="34"/>
  <c r="E41" i="34"/>
  <c r="E40" i="34"/>
  <c r="E38" i="34"/>
  <c r="E22" i="34"/>
  <c r="E24" i="34"/>
  <c r="E27" i="34"/>
  <c r="F123" i="34"/>
  <c r="G124" i="34"/>
  <c r="G123" i="34" s="1"/>
  <c r="H124" i="34"/>
  <c r="H123" i="34" s="1"/>
  <c r="I124" i="34"/>
  <c r="I123" i="34" s="1"/>
  <c r="L124" i="34"/>
  <c r="L123" i="34" s="1"/>
  <c r="M124" i="34"/>
  <c r="M123" i="34" s="1"/>
  <c r="N124" i="34"/>
  <c r="N123" i="34" s="1"/>
  <c r="I94" i="34"/>
  <c r="K94" i="34"/>
  <c r="L94" i="34"/>
  <c r="M94" i="34"/>
  <c r="N94" i="34"/>
  <c r="O94" i="34"/>
  <c r="L17" i="34"/>
  <c r="H105" i="34"/>
  <c r="I105" i="34"/>
  <c r="L105" i="34"/>
  <c r="M105" i="34"/>
  <c r="N105" i="34"/>
  <c r="E81" i="34"/>
  <c r="K124" i="34"/>
  <c r="K123" i="34" s="1"/>
  <c r="H94" i="34"/>
  <c r="F105" i="34"/>
  <c r="J51" i="34"/>
  <c r="E19" i="34"/>
  <c r="O65" i="34"/>
  <c r="O64" i="34" s="1"/>
  <c r="E106" i="34" l="1"/>
  <c r="E105" i="34" s="1"/>
  <c r="J56" i="34"/>
  <c r="E56" i="34"/>
  <c r="E55" i="34" s="1"/>
  <c r="E84" i="34"/>
  <c r="E83" i="34" s="1"/>
  <c r="E34" i="34"/>
  <c r="E33" i="34" s="1"/>
  <c r="P119" i="34"/>
  <c r="P103" i="34"/>
  <c r="E95" i="34"/>
  <c r="E94" i="34" s="1"/>
  <c r="P22" i="34"/>
  <c r="P27" i="34"/>
  <c r="P67" i="34"/>
  <c r="P89" i="34"/>
  <c r="E123" i="34"/>
  <c r="N137" i="34"/>
  <c r="P38" i="34"/>
  <c r="L137" i="34"/>
  <c r="M137" i="34"/>
  <c r="I137" i="34"/>
  <c r="H137" i="34"/>
  <c r="P26" i="34"/>
  <c r="P24" i="34"/>
  <c r="O124" i="34"/>
  <c r="O123" i="34" s="1"/>
  <c r="J126" i="34"/>
  <c r="J124" i="34" s="1"/>
  <c r="P81" i="34"/>
  <c r="P51" i="34"/>
  <c r="P132" i="34"/>
  <c r="P43" i="34"/>
  <c r="P57" i="34"/>
  <c r="P44" i="34"/>
  <c r="P77" i="34"/>
  <c r="E20" i="34"/>
  <c r="E18" i="34" s="1"/>
  <c r="F17" i="34"/>
  <c r="P35" i="34"/>
  <c r="J18" i="34"/>
  <c r="J17" i="34" s="1"/>
  <c r="P61" i="34"/>
  <c r="P45" i="34"/>
  <c r="P128" i="34"/>
  <c r="P46" i="34"/>
  <c r="P113" i="34"/>
  <c r="P72" i="34"/>
  <c r="P78" i="34"/>
  <c r="P86" i="34"/>
  <c r="P109" i="34"/>
  <c r="P21" i="34"/>
  <c r="O55" i="34"/>
  <c r="P98" i="34"/>
  <c r="P71" i="34"/>
  <c r="P66" i="34"/>
  <c r="P101" i="34"/>
  <c r="P40" i="34"/>
  <c r="F94" i="34"/>
  <c r="P100" i="34"/>
  <c r="F83" i="34"/>
  <c r="P58" i="34"/>
  <c r="P68" i="34"/>
  <c r="P90" i="34"/>
  <c r="P102" i="34"/>
  <c r="P70" i="34"/>
  <c r="P76" i="34"/>
  <c r="P97" i="34"/>
  <c r="P88" i="34"/>
  <c r="P125" i="34"/>
  <c r="P25" i="34"/>
  <c r="P31" i="34"/>
  <c r="F33" i="34"/>
  <c r="P19" i="34"/>
  <c r="P79" i="34"/>
  <c r="P42" i="34"/>
  <c r="E69" i="34"/>
  <c r="F64" i="34"/>
  <c r="P41" i="34"/>
  <c r="J55" i="34"/>
  <c r="P36" i="34"/>
  <c r="P59" i="34"/>
  <c r="J94" i="34"/>
  <c r="P47" i="34"/>
  <c r="P99" i="34"/>
  <c r="P118" i="34"/>
  <c r="P107" i="34"/>
  <c r="P73" i="34"/>
  <c r="P53" i="34"/>
  <c r="K33" i="34"/>
  <c r="P87" i="34"/>
  <c r="P39" i="34"/>
  <c r="P28" i="34"/>
  <c r="G33" i="34"/>
  <c r="G137" i="34" s="1"/>
  <c r="P112" i="34"/>
  <c r="P117" i="34"/>
  <c r="P85" i="34"/>
  <c r="J37" i="34"/>
  <c r="J34" i="34" s="1"/>
  <c r="O33" i="34"/>
  <c r="P96" i="34"/>
  <c r="P30" i="34"/>
  <c r="E65" i="34" l="1"/>
  <c r="E64" i="34" s="1"/>
  <c r="P56" i="34"/>
  <c r="P55" i="34" s="1"/>
  <c r="P95" i="34"/>
  <c r="P94" i="34" s="1"/>
  <c r="E17" i="34"/>
  <c r="F137" i="34"/>
  <c r="P20" i="34"/>
  <c r="P18" i="34" s="1"/>
  <c r="P17" i="34" s="1"/>
  <c r="P126" i="34"/>
  <c r="P124" i="34" s="1"/>
  <c r="J123" i="34"/>
  <c r="P69" i="34"/>
  <c r="J65" i="34"/>
  <c r="J64" i="34" s="1"/>
  <c r="P37" i="34"/>
  <c r="P34" i="34" s="1"/>
  <c r="J33" i="34"/>
  <c r="E137" i="34" l="1"/>
  <c r="P65" i="34"/>
  <c r="P64" i="34" s="1"/>
  <c r="P123" i="34"/>
  <c r="P33" i="34"/>
  <c r="D43" i="14" l="1"/>
  <c r="J111" i="34"/>
  <c r="P111" i="34" l="1"/>
  <c r="K84" i="34"/>
  <c r="K83" i="34" s="1"/>
  <c r="O84" i="34"/>
  <c r="O83" i="34" s="1"/>
  <c r="J91" i="34"/>
  <c r="P91" i="34" l="1"/>
  <c r="P84" i="34" s="1"/>
  <c r="P83" i="34" s="1"/>
  <c r="J84" i="34"/>
  <c r="J83" i="34" s="1"/>
  <c r="K105" i="34"/>
  <c r="K137" i="34" s="1"/>
  <c r="J171" i="48" s="1"/>
  <c r="O105" i="34"/>
  <c r="O137" i="34" s="1"/>
  <c r="J116" i="34"/>
  <c r="J106" i="34" s="1"/>
  <c r="F43" i="14" l="1"/>
  <c r="J105" i="34"/>
  <c r="J137" i="34" s="1"/>
  <c r="P116" i="34"/>
  <c r="P106" i="34" s="1"/>
  <c r="P105" i="34" l="1"/>
  <c r="P137" i="34" s="1"/>
  <c r="C43" i="14" s="1"/>
  <c r="E43" i="14"/>
</calcChain>
</file>

<file path=xl/sharedStrings.xml><?xml version="1.0" encoding="utf-8"?>
<sst xmlns="http://schemas.openxmlformats.org/spreadsheetml/2006/main" count="1792" uniqueCount="696">
  <si>
    <t>Підвищення кваліфікації, перепідготовка кадрів закладами післядипломної освіти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</si>
  <si>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</si>
  <si>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Забезпечення діяльності інших закладів в галузі культури і мистецтва</t>
  </si>
  <si>
    <t>Інші заходи в галузі культури і мистецтва</t>
  </si>
  <si>
    <t>0726</t>
  </si>
  <si>
    <t>Членські внески до асоціацій органів місцевого самоврядування</t>
  </si>
  <si>
    <t>0456</t>
  </si>
  <si>
    <t>2152</t>
  </si>
  <si>
    <t>Забезпечення діяльності бібліотек</t>
  </si>
  <si>
    <t>Організація благоустрою населених пунктів</t>
  </si>
  <si>
    <t>Інша діяльність у сфері екології та охорони природних ресурсів</t>
  </si>
  <si>
    <t>0813160</t>
  </si>
  <si>
    <t>0813180</t>
  </si>
  <si>
    <t>2111</t>
  </si>
  <si>
    <t>Інші субвенції з місцевого бюджету</t>
  </si>
  <si>
    <t>Кошти від відчуження майна, що належить Автономній Республіці Крим та майна, що перебуває в комунальній власності  </t>
  </si>
  <si>
    <t>0828</t>
  </si>
  <si>
    <t>Загальний фонд</t>
  </si>
  <si>
    <t>Спеціальний фонд</t>
  </si>
  <si>
    <t>РАЗОМ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</si>
  <si>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</si>
  <si>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0111</t>
  </si>
  <si>
    <t>0910</t>
  </si>
  <si>
    <t>0921</t>
  </si>
  <si>
    <t>0960</t>
  </si>
  <si>
    <t>0950</t>
  </si>
  <si>
    <t>0990</t>
  </si>
  <si>
    <t>0731</t>
  </si>
  <si>
    <t>0763</t>
  </si>
  <si>
    <t>1040</t>
  </si>
  <si>
    <t>1010</t>
  </si>
  <si>
    <t>1060</t>
  </si>
  <si>
    <t>0610</t>
  </si>
  <si>
    <t>0620</t>
  </si>
  <si>
    <t>0824</t>
  </si>
  <si>
    <t>0829</t>
  </si>
  <si>
    <t>0810</t>
  </si>
  <si>
    <t>0490</t>
  </si>
  <si>
    <t>0540</t>
  </si>
  <si>
    <t>0180</t>
  </si>
  <si>
    <t>0133</t>
  </si>
  <si>
    <t>1030</t>
  </si>
  <si>
    <t>1070</t>
  </si>
  <si>
    <t>1090</t>
  </si>
  <si>
    <t>1020</t>
  </si>
  <si>
    <t>Код</t>
  </si>
  <si>
    <t>Внутрішнє фінансування</t>
  </si>
  <si>
    <t>Фінансування за активними операціями</t>
  </si>
  <si>
    <t>Додаток 1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</si>
  <si>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</si>
  <si>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</si>
  <si>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</si>
  <si>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Плата за надання інших адміністративних послуг</t>
  </si>
  <si>
    <t>Фінансування за рахунок зміни залишків коштів бюджетів</t>
  </si>
  <si>
    <t>видатки споживання</t>
  </si>
  <si>
    <t>видатки розвитку</t>
  </si>
  <si>
    <t>2010</t>
  </si>
  <si>
    <t>3160</t>
  </si>
  <si>
    <t>3105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</si>
  <si>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</si>
  <si>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Проведення навчально-тренувальних зборів і змагань з олімпійських видів спорту</t>
  </si>
  <si>
    <t>Утримання та навчально-тренувальна робота комунальних дитячо-юнацьких спортивних шкіл</t>
  </si>
  <si>
    <t>Компенсаційні виплати на пільговий проїзд автомобільним транспортом окремим категоріям громадян</t>
  </si>
  <si>
    <t>Проведення навчально-тренувальних зборів і змагань з неолімпійських видів спорту</t>
  </si>
  <si>
    <t>Пальне</t>
  </si>
  <si>
    <t>3123</t>
  </si>
  <si>
    <t>3133</t>
  </si>
  <si>
    <t>0600000</t>
  </si>
  <si>
    <t>0800000</t>
  </si>
  <si>
    <t>0150</t>
  </si>
  <si>
    <t>3121</t>
  </si>
  <si>
    <t>3140</t>
  </si>
  <si>
    <t>Реалізація інших заходів щодо соціально-економічного розвитку територій</t>
  </si>
  <si>
    <t>Інша діяльність у сфері державного управління</t>
  </si>
  <si>
    <t>0610000</t>
  </si>
  <si>
    <t>0610160</t>
  </si>
  <si>
    <t>0160</t>
  </si>
  <si>
    <t>0611010</t>
  </si>
  <si>
    <t>0810160</t>
  </si>
  <si>
    <t>0813031</t>
  </si>
  <si>
    <t>0813033</t>
  </si>
  <si>
    <t>Надання інших пільг окремим категоріям громадян відповідно до законодавства</t>
  </si>
  <si>
    <t>0813032</t>
  </si>
  <si>
    <t>0813104</t>
  </si>
  <si>
    <t>0813105</t>
  </si>
  <si>
    <t>Забезпечення надійної та безперебійної експлуатації ліфтів</t>
  </si>
  <si>
    <t>0813242</t>
  </si>
  <si>
    <t>Інші заходи у сфері соціального захисту і соціального забезпечення</t>
  </si>
  <si>
    <t>Експлуатація та технічне обслуговування житлового фонду</t>
  </si>
  <si>
    <t>Інші програми та заходи у сфері освіти</t>
  </si>
  <si>
    <t>Надання реабілітаційних послуг особам з інвалідністю та дітям з інвалідністю</t>
  </si>
  <si>
    <t>3180</t>
  </si>
  <si>
    <t>Первинна медична допомога населенню, що надається центрами первинної медичної (медико-санітарної) допомоги</t>
  </si>
  <si>
    <t>Додаток  3</t>
  </si>
  <si>
    <t>1100000</t>
  </si>
  <si>
    <t>1110000</t>
  </si>
  <si>
    <t>1110160</t>
  </si>
  <si>
    <t>1113123</t>
  </si>
  <si>
    <t>1113133</t>
  </si>
  <si>
    <t>1115011</t>
  </si>
  <si>
    <t>1115012</t>
  </si>
  <si>
    <t>0813050</t>
  </si>
  <si>
    <t>0813090</t>
  </si>
  <si>
    <t>0813171</t>
  </si>
  <si>
    <t>3171</t>
  </si>
  <si>
    <t>Найменування згідно з Класифікацією фінансування бюджету</t>
  </si>
  <si>
    <t>Усього</t>
  </si>
  <si>
    <t>усього</t>
  </si>
  <si>
    <t>у тому числі бюджет розвитку</t>
  </si>
  <si>
    <t>Код Функціональної класифікації видатків та кредитування бюджету</t>
  </si>
  <si>
    <t>1115031</t>
  </si>
  <si>
    <t>1115061</t>
  </si>
  <si>
    <t>УСЬОГО</t>
  </si>
  <si>
    <t>Фінансування за типом кредитора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</si>
  <si>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</si>
  <si>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Забезпечення діяльності інших закладів у сфері освіти</t>
  </si>
  <si>
    <t>Загальне фінансування</t>
  </si>
  <si>
    <t>Зміни обсягів бюджетних коштів</t>
  </si>
  <si>
    <t>0813140</t>
  </si>
  <si>
    <t>Рентна плата за користування надрами для видобування корисних копалин загальнодержавного значення </t>
  </si>
  <si>
    <t>Рентна плата та плата за використання інших природних ресурсів </t>
  </si>
  <si>
    <t>Багатопрофільна стаціонарна медична допомога населенню</t>
  </si>
  <si>
    <t>Зовнішнє фінансування</t>
  </si>
  <si>
    <t>Позики, надані міжнародними фінансовими організаціями</t>
  </si>
  <si>
    <t>Фінансування за борговими операціями</t>
  </si>
  <si>
    <t>0170</t>
  </si>
  <si>
    <t>Обслуговування місцевого боргу</t>
  </si>
  <si>
    <t>8600</t>
  </si>
  <si>
    <t>Разом доходів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</si>
  <si>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</si>
  <si>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</si>
  <si>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0812152</t>
  </si>
  <si>
    <t>Туристичний збір, сплачений фізичними особами </t>
  </si>
  <si>
    <t>Інші заходи та заклади молодіжної політики</t>
  </si>
  <si>
    <t>Кошти, що передаються із загального фонду бюджету до бюджету розвитку (спеціального фонду)</t>
  </si>
  <si>
    <t>Погашено позик</t>
  </si>
  <si>
    <t>Погашення</t>
  </si>
  <si>
    <t>РОЗПОДІЛ</t>
  </si>
  <si>
    <t>0700000</t>
  </si>
  <si>
    <t>0710000</t>
  </si>
  <si>
    <t>0710160</t>
  </si>
  <si>
    <t>Додаток  4</t>
  </si>
  <si>
    <t>Надання позашкільної освіти закладами позашкільної освіти, заходи із позашкільної роботи з дітьми</t>
  </si>
  <si>
    <t>Надання спеціальної освіти мистецькими школами</t>
  </si>
  <si>
    <t>0712010</t>
  </si>
  <si>
    <t>0712111</t>
  </si>
  <si>
    <t>0712152</t>
  </si>
  <si>
    <t>Утримання та розвиток автомобільних доріг та дорожньої інфраструктури за рахунок коштів місцевого бюджету</t>
  </si>
  <si>
    <t>(код бюджету)</t>
  </si>
  <si>
    <t>(грн.)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</si>
  <si>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</si>
  <si>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 них</t>
  </si>
  <si>
    <t>оплата праці</t>
  </si>
  <si>
    <t>комунальні послуги та енергоносії</t>
  </si>
  <si>
    <t/>
  </si>
  <si>
    <t>Виконавчий комiтет Мирноградської мiської ради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</si>
  <si>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</si>
  <si>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Заходи державної політики з питань сім`ї</t>
  </si>
  <si>
    <t>3242</t>
  </si>
  <si>
    <t>7680</t>
  </si>
  <si>
    <t>7693</t>
  </si>
  <si>
    <t>Інші заходи, пов`язані з економічною діяльністю</t>
  </si>
  <si>
    <t>8330</t>
  </si>
  <si>
    <t>Вiддiл освiти Мирноградської мiської ради</t>
  </si>
  <si>
    <t>Надання дошкільної освіти</t>
  </si>
  <si>
    <t>Вiддiл охорони здоров'я Мирноградської мiської ради</t>
  </si>
  <si>
    <t>Інші програми та заходи у сфері охорони здоров`я</t>
  </si>
  <si>
    <t>Управлiння соцiального захисту населення Мирноградської мiської ради</t>
  </si>
  <si>
    <t>3031</t>
  </si>
  <si>
    <t>3032</t>
  </si>
  <si>
    <t>Надання пільг окремим категоріям громадян з оплати послуг зв`язку</t>
  </si>
  <si>
    <t>3033</t>
  </si>
  <si>
    <t>3050</t>
  </si>
  <si>
    <t>Пільгове медичне обслуговування осіб, які постраждали внаслідок Чорнобильської катастрофи</t>
  </si>
  <si>
    <t>3090</t>
  </si>
  <si>
    <t>Видатки на поховання учасників бойових дій та осіб з інвалідністю внаслідок війни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</si>
  <si>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</si>
  <si>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</si>
  <si>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</si>
  <si>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</si>
  <si>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1000000</t>
  </si>
  <si>
    <t>Вiддiл культури Мирноградської мiської ради</t>
  </si>
  <si>
    <t>1010000</t>
  </si>
  <si>
    <t>1010160</t>
  </si>
  <si>
    <t>1014030</t>
  </si>
  <si>
    <t>4030</t>
  </si>
  <si>
    <t>1014060</t>
  </si>
  <si>
    <t>4060</t>
  </si>
  <si>
    <t>Забезпечення діяльності палаців i будинків культури, клубів, центрів дозвілля та iнших клубних закладів</t>
  </si>
  <si>
    <t>1014081</t>
  </si>
  <si>
    <t>4081</t>
  </si>
  <si>
    <t>1014082</t>
  </si>
  <si>
    <t>4082</t>
  </si>
  <si>
    <t>"Вiддiл сiм'ї, молодi та спорту Мирноградської мiської ради"</t>
  </si>
  <si>
    <t>5011</t>
  </si>
  <si>
    <t>5012</t>
  </si>
  <si>
    <t>5031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</si>
  <si>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</si>
  <si>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</si>
  <si>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3100000</t>
  </si>
  <si>
    <t>Управлiння комунальної власностi Мирноградської мiської ради</t>
  </si>
  <si>
    <t>3110000</t>
  </si>
  <si>
    <t>3110160</t>
  </si>
  <si>
    <t>3116011</t>
  </si>
  <si>
    <t>6011</t>
  </si>
  <si>
    <t>3116015</t>
  </si>
  <si>
    <t>6015</t>
  </si>
  <si>
    <t>3116030</t>
  </si>
  <si>
    <t>6030</t>
  </si>
  <si>
    <t>3117370</t>
  </si>
  <si>
    <t>7370</t>
  </si>
  <si>
    <t>3117461</t>
  </si>
  <si>
    <t>7461</t>
  </si>
  <si>
    <t>3117693</t>
  </si>
  <si>
    <t>3700000</t>
  </si>
  <si>
    <t>Фiнансове управлiння Мирноградської мiської ради</t>
  </si>
  <si>
    <t>3710000</t>
  </si>
  <si>
    <t>3710160</t>
  </si>
  <si>
    <t>3718600</t>
  </si>
  <si>
    <t>X</t>
  </si>
  <si>
    <t>(грн)</t>
  </si>
  <si>
    <t xml:space="preserve">      1. Показники міжбюджетних трансфертів з інших бюджетів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</si>
  <si>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</si>
  <si>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</si>
  <si>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І. Трансферти до загального фонду бюджету</t>
  </si>
  <si>
    <t>41020100</t>
  </si>
  <si>
    <t>Базова дотація </t>
  </si>
  <si>
    <t>99000000000</t>
  </si>
  <si>
    <t>Державний бюджет</t>
  </si>
  <si>
    <t>41033900</t>
  </si>
  <si>
    <t>Освітня субвенція з державного бюджету місцевим бюджетам </t>
  </si>
  <si>
    <t>41053900</t>
  </si>
  <si>
    <t>05100000000</t>
  </si>
  <si>
    <t>Обласний бюджет Донецької області</t>
  </si>
  <si>
    <t>ІІ. Трансферти до спеціального фонду бюджету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</si>
  <si>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</si>
  <si>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</si>
  <si>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</si>
  <si>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</si>
  <si>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</si>
  <si>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</si>
  <si>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</si>
  <si>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200000</t>
  </si>
  <si>
    <t>208000</t>
  </si>
  <si>
    <t>208400</t>
  </si>
  <si>
    <t>300000</t>
  </si>
  <si>
    <t>301000</t>
  </si>
  <si>
    <t>301200</t>
  </si>
  <si>
    <t>Фінансування за типом боргового зобов'язання</t>
  </si>
  <si>
    <t>400000</t>
  </si>
  <si>
    <t>Середньострокові зобов`язання</t>
  </si>
  <si>
    <t>402000</t>
  </si>
  <si>
    <t>402200</t>
  </si>
  <si>
    <t>Зовнішні зобов`язання</t>
  </si>
  <si>
    <t>402202</t>
  </si>
  <si>
    <t>600000</t>
  </si>
  <si>
    <t>602000</t>
  </si>
  <si>
    <t>602400</t>
  </si>
  <si>
    <t>Найменування згідно з Класифікацією доходів бюджету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</si>
  <si>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</si>
  <si>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</si>
  <si>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</si>
  <si>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</si>
  <si>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11010000</t>
  </si>
  <si>
    <t>Податок та збір на доходи фізичних осіб</t>
  </si>
  <si>
    <t>11010100</t>
  </si>
  <si>
    <t>11010200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</si>
  <si>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</si>
  <si>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11010400</t>
  </si>
  <si>
    <t>11010500</t>
  </si>
  <si>
    <t>13000000</t>
  </si>
  <si>
    <t>13030000</t>
  </si>
  <si>
    <t>13030100</t>
  </si>
  <si>
    <t>14000000</t>
  </si>
  <si>
    <t>Внутрішні податки на товари та послуги  </t>
  </si>
  <si>
    <t>14020000</t>
  </si>
  <si>
    <t>Акцизний податок з вироблених в Україні підакцизних товарів (продукції) </t>
  </si>
  <si>
    <t>14021900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</si>
  <si>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</si>
  <si>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</si>
  <si>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</si>
  <si>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18000000</t>
  </si>
  <si>
    <t>18010000</t>
  </si>
  <si>
    <t>Податок на майно 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</si>
  <si>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</si>
  <si>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</si>
  <si>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</si>
  <si>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</si>
  <si>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</si>
  <si>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</si>
  <si>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</si>
  <si>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</si>
  <si>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18010500</t>
  </si>
  <si>
    <t>Земельний податок з юридичних осіб </t>
  </si>
  <si>
    <t>18010600</t>
  </si>
  <si>
    <t>Орендна плата з юридичних осіб </t>
  </si>
  <si>
    <t>18010700</t>
  </si>
  <si>
    <t>Земельний податок з фізичних осіб </t>
  </si>
  <si>
    <t>18010900</t>
  </si>
  <si>
    <t>Орендна плата з фізичних осіб </t>
  </si>
  <si>
    <t>18011000</t>
  </si>
  <si>
    <t>Транспортний податок з фізичних осіб </t>
  </si>
  <si>
    <t>18030000</t>
  </si>
  <si>
    <t>Туристичний збір </t>
  </si>
  <si>
    <t>18030200</t>
  </si>
  <si>
    <t>18050000</t>
  </si>
  <si>
    <t>Єдиний податок  </t>
  </si>
  <si>
    <t>18050300</t>
  </si>
  <si>
    <t>Єдиний податок з юридичних осіб </t>
  </si>
  <si>
    <t>18050400</t>
  </si>
  <si>
    <t>Єдиний податок з фізичних осіб 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</si>
  <si>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</si>
  <si>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</si>
  <si>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19000000</t>
  </si>
  <si>
    <t>Інші податки та збори </t>
  </si>
  <si>
    <t>19010000</t>
  </si>
  <si>
    <t>Екологічний податок </t>
  </si>
  <si>
    <t>19010100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</si>
  <si>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</si>
  <si>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</si>
  <si>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</si>
  <si>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</si>
  <si>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</si>
  <si>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</si>
  <si>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21080000</t>
  </si>
  <si>
    <t>Інші надходження  </t>
  </si>
  <si>
    <t>21081100</t>
  </si>
  <si>
    <t>Адміністративні штрафи та інші санкції </t>
  </si>
  <si>
    <t>21081500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</si>
  <si>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</si>
  <si>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</si>
  <si>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</si>
  <si>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</si>
  <si>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</si>
  <si>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</si>
  <si>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</si>
  <si>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</si>
  <si>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22012600</t>
  </si>
  <si>
    <t>Адміністративний збір за державну реєстрацію речових прав на нерухоме майно та їх обтяжень </t>
  </si>
  <si>
    <t>22080000</t>
  </si>
  <si>
    <t>Надходження від орендної плати за користування цілісним майновим комплексом та іншим державним майном  </t>
  </si>
  <si>
    <t>22080400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</si>
  <si>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</si>
  <si>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22090000</t>
  </si>
  <si>
    <t>Державне мито  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</si>
  <si>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</si>
  <si>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</si>
  <si>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22090400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</si>
  <si>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</si>
  <si>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</si>
  <si>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24060000</t>
  </si>
  <si>
    <t>24060300</t>
  </si>
  <si>
    <t>25000000</t>
  </si>
  <si>
    <t>Власні надходження бюджетних установ  </t>
  </si>
  <si>
    <t>25010000</t>
  </si>
  <si>
    <t>Надходження від плати за послуги, що надаються бюджетними установами згідно із законодавством </t>
  </si>
  <si>
    <t>25010100</t>
  </si>
  <si>
    <t>Плата за послуги, що надаються бюджетними установами згідно з їх основною діяльністю </t>
  </si>
  <si>
    <t>25010300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</si>
  <si>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</si>
  <si>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30000000</t>
  </si>
  <si>
    <t>Доходи від операцій з капіталом  </t>
  </si>
  <si>
    <t>31000000</t>
  </si>
  <si>
    <t>Надходження від продажу основного капіталу  </t>
  </si>
  <si>
    <t>31020000</t>
  </si>
  <si>
    <t>Надходження коштів від Державного фонду дорогоцінних металів і дорогоцінного каміння  </t>
  </si>
  <si>
    <t>31030000</t>
  </si>
  <si>
    <t>33000000</t>
  </si>
  <si>
    <t>Кошти від продажу землі і нематеріальних активів </t>
  </si>
  <si>
    <t>33010000</t>
  </si>
  <si>
    <t>Кошти від продажу землі  </t>
  </si>
  <si>
    <t>33010100</t>
  </si>
  <si>
    <t>Усього доходів (без урахування міжбюджетних трансфертів)</t>
  </si>
  <si>
    <t>40000000</t>
  </si>
  <si>
    <t>Офіційні трансферти  </t>
  </si>
  <si>
    <t>41000000</t>
  </si>
  <si>
    <t>Від органів державного управління  </t>
  </si>
  <si>
    <t>41020000</t>
  </si>
  <si>
    <t>Дотації з державного бюджету місцевим бюджетам</t>
  </si>
  <si>
    <t>41030000</t>
  </si>
  <si>
    <t>Субвенції з державного бюджету місцевим бюджетам</t>
  </si>
  <si>
    <t>41050000</t>
  </si>
  <si>
    <t>Субвенції з місцевих бюджетів іншим місцевим бюджетам</t>
  </si>
  <si>
    <t>Програма організації громадських робіт тимчасового характеру для неповнолітніх м. Мирноград на 2020-2022 роки</t>
  </si>
  <si>
    <t>Програма "Заохочувальні місцеві стимули в галузі охорони здоров'я Мирноградської міської територіальної громади на 2021-2023 роки"</t>
  </si>
  <si>
    <t>Міська програма перевезення дітей та учнівської молоді на 2021-2023 роки</t>
  </si>
  <si>
    <t>Програма виїзного відпочинку та оздоровлення вихованців комунального позашкільного навчального закладу "Дитячо-юнацька спортивна школа Мирноградської міської ради" на 2021-2022 роки</t>
  </si>
  <si>
    <t>Утримання та забезпечення діяльності центрів соціальних служб</t>
  </si>
  <si>
    <t>Керівництво і управління у відповідній сфері у містах (місті Києві), селищах, селах, територіальних громадах</t>
  </si>
  <si>
    <t>0611021</t>
  </si>
  <si>
    <t>1021</t>
  </si>
  <si>
    <t>0611031</t>
  </si>
  <si>
    <t>1031</t>
  </si>
  <si>
    <t>0611070</t>
  </si>
  <si>
    <t>0611120</t>
  </si>
  <si>
    <t>1120</t>
  </si>
  <si>
    <t>0611141</t>
  </si>
  <si>
    <t>1141</t>
  </si>
  <si>
    <t>0611142</t>
  </si>
  <si>
    <t>1142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</si>
  <si>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</si>
  <si>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</si>
  <si>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</si>
  <si>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</si>
  <si>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</si>
  <si>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</si>
  <si>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0611160</t>
  </si>
  <si>
    <t>1160</t>
  </si>
  <si>
    <t>Забезпечення діяльності центрів професійного розвитку педагогічних працівників</t>
  </si>
  <si>
    <t>1011080</t>
  </si>
  <si>
    <t>1080</t>
  </si>
  <si>
    <t>Найменування місцевої/ регіональної програми</t>
  </si>
  <si>
    <t>Дата та номер документа, яким затверджено місцеву регіональну програму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</si>
  <si>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</si>
  <si>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</si>
  <si>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</si>
  <si>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</si>
  <si>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Рішення Мирноградської міської ради від 23.12.2020 №VIII/3-16</t>
  </si>
  <si>
    <t>Програма про фінансування стоматологічної допомоги мешканцям Мирноградської міської територіальної громади на 2021-2023 роки</t>
  </si>
  <si>
    <t>Рішення Мирноградської міської ради від 23.12.2020 №VIІI/3-7 (зі змінами)</t>
  </si>
  <si>
    <t>05518000000</t>
  </si>
  <si>
    <t>Бюджет Гродівської селищної територіальної громади</t>
  </si>
  <si>
    <t>І. Трансферти із загального фонду бюджету</t>
  </si>
  <si>
    <t>ІІ. Трансферти із спеціального фонду бюджету</t>
  </si>
  <si>
    <t>Цільова програма щодо забезпечення перевезення дітей Мирноградської міської територіальної громади "Шкільний автобус" на 2021-2023 роки</t>
  </si>
  <si>
    <t>Рентна плата за користування надрами загальнодержавного значення</t>
  </si>
  <si>
    <t>Місцеві податки та збори, що сплачуються (перераховуються) згідно з Податковим кодексом України</t>
  </si>
  <si>
    <t>Рентна плата за користування надрами для видобування кам`яного вугілля коксівного та енергетичного</t>
  </si>
  <si>
    <t>0640</t>
  </si>
  <si>
    <t>Інша діяльність у сфері житлово-комунального господарства</t>
  </si>
  <si>
    <t>0810000</t>
  </si>
  <si>
    <t>Субвенція з державного бюджету місцевим бюджетам на реалізацію проектів в рамках Надзвичайної кредитної програми для відновлення України</t>
  </si>
  <si>
    <t>1115041</t>
  </si>
  <si>
    <t>5041</t>
  </si>
  <si>
    <t>Утримання та фінансова підтримка спортивних споруд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</si>
  <si>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</si>
  <si>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</si>
  <si>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Цільова програма «Тепла оселя» відшкодування з бюджету Мирноградської міської територіальної громади відсотків за кредитами, залученими об’єднаннями співвласників багатоквартирних будинків, які беруть участь у програмах державної установи «Фонд енергоефективності», зокрема, у Програмі підтримки енергомодернізації багатоквартирних будинків «ЕНЕРГОДІМ» державної установи «Фонд енергоефективності», на 2021-2023 роки</t>
  </si>
  <si>
    <t>Рішення Мирноградської міської ради від 19.05.2021 №VIII/9-4</t>
  </si>
  <si>
    <t>3116090</t>
  </si>
  <si>
    <t>6090</t>
  </si>
  <si>
    <t>3719770</t>
  </si>
  <si>
    <t>9770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</si>
  <si>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</si>
  <si>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Інші надходження </t>
  </si>
  <si>
    <t>Субвенція з державного бюджету місцевим бюджетам на реалізацію програми "Спроможна школа для кращих результатів"</t>
  </si>
  <si>
    <t>0611026</t>
  </si>
  <si>
    <t>1026</t>
  </si>
  <si>
    <t>0200000</t>
  </si>
  <si>
    <t>0210000</t>
  </si>
  <si>
    <t>0210150</t>
  </si>
  <si>
    <t>0210180</t>
  </si>
  <si>
    <t>0213121</t>
  </si>
  <si>
    <t>0213123</t>
  </si>
  <si>
    <t>0213242</t>
  </si>
  <si>
    <t>0217370</t>
  </si>
  <si>
    <t>0217680</t>
  </si>
  <si>
    <t>0217693</t>
  </si>
  <si>
    <t>0218330</t>
  </si>
  <si>
    <t>Надання спеціалізованої освіти мистецькими школами</t>
  </si>
  <si>
    <t>3717370</t>
  </si>
  <si>
    <t>Виконавчий комітет Мирноградської міської ради</t>
  </si>
  <si>
    <t>Програма економічного і соціального розвитку Мирноградської міської територіальної громади Донецької області на 2022 рік</t>
  </si>
  <si>
    <t>Рішення Мирноградської міської ради від 23.12.2020 №VIII/3-15 (зі змінами)</t>
  </si>
  <si>
    <t>Рішення Мирноградської міської ради від 23.12.2020 №VIII/3-14 (зі змінами)</t>
  </si>
  <si>
    <t>Рішення міської ради від 13.11.2019 № VII/68-15 (зі змінами)</t>
  </si>
  <si>
    <t>Рішення Мирноградської міської ради від 23.12.2020 №VIII/3-16 (зі змінами)</t>
  </si>
  <si>
    <t>Рішення Мирноградської міської ради від 23.12.2020 №VIII/3-10 (зі змінами)</t>
  </si>
  <si>
    <t>Рішення Мирноградської міської ради від 20.01.2021 №VIII/5-23 (зі змінами)</t>
  </si>
  <si>
    <t>Програма приватизації комунального майна Мирноградської міської територіальної громади на 2021-2025 роки</t>
  </si>
  <si>
    <t>Рішення Мирноградської міської ради від 20.01.2021 №VIII/5-12 (зі змінами)</t>
  </si>
  <si>
    <t>Дотація з місцевого бюджету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 за рахунок відповідної додаткової дотації з державного бюджету</t>
  </si>
  <si>
    <t>Дотації з місцевих бюджетів іншим місцевим бюджетам</t>
  </si>
  <si>
    <t xml:space="preserve">Міська програма перевезення дітей та учнівської молоді на 2021-2023 роки </t>
  </si>
  <si>
    <t>у тому числі:</t>
  </si>
  <si>
    <t>Рішення Мирноградської міської ради від 22.12.2021 №VIII/19-2</t>
  </si>
  <si>
    <t>Програма розвитку фізичної культури та спорту на 2022-2024 роки в Мирноградській міській територіальній громаді</t>
  </si>
  <si>
    <t>Рішення Мирноградської міської ради від 23.12.2020 №VIII/3-17 (зі змінами)</t>
  </si>
  <si>
    <t>0617321</t>
  </si>
  <si>
    <t>0443</t>
  </si>
  <si>
    <t>Будівництво-1 освітніх установ та закладів</t>
  </si>
  <si>
    <t>7321</t>
  </si>
  <si>
    <t xml:space="preserve">        Додаток 6</t>
  </si>
  <si>
    <t>на видатки з урахуванням Меморандуму про взаєморозуміння щодо врегулювання проблемних питань у сфері постачання теплової енергії та постачання гарячої води в опалювальному періоді 2021/2022 років</t>
  </si>
  <si>
    <t>на виконання окремих державних програм соціального захисту населення: пільгове медичне обслуговування осіб, які постраждали внаслідок Чорнобильської катастрофи; поховання учасників бойових дій та осіб з інвалідністю внаслідок війни; компенсаційні виплати особам з інвалідністю на бензин, ремонт, технічне обслуговування автомобілів, мотоколясок і на транспортне обслуговування; встановлення телефонів особам з інвалідністю І і ІІ груп</t>
  </si>
  <si>
    <t>0717322</t>
  </si>
  <si>
    <t>7322</t>
  </si>
  <si>
    <t>Будівництво-1 медичних установ та закладів</t>
  </si>
  <si>
    <t>208100</t>
  </si>
  <si>
    <t>На початок періоду</t>
  </si>
  <si>
    <t>208200</t>
  </si>
  <si>
    <t>На кінець періоду</t>
  </si>
  <si>
    <t>602100</t>
  </si>
  <si>
    <t>602200</t>
  </si>
  <si>
    <t>7366</t>
  </si>
  <si>
    <t>Реалізація проектів в рамках Надзвичайної кредитної програми для відновлення України</t>
  </si>
  <si>
    <t>Рішення Мирноградської міської ради від 09.12.2020 №VIІI/2-8 (зі змінами)</t>
  </si>
  <si>
    <t>Програма розвитку та безпеки дорожнього руху Мирноградської міської територіальної громади на період 2021-2025 років</t>
  </si>
  <si>
    <t>Міська цільова Програма "Безпечна громада" на 2021-2025 роки</t>
  </si>
  <si>
    <t>Рішення Мирноградської міської ради від 19.05.2021 №VIII/9-11 (зі змінами)</t>
  </si>
  <si>
    <t>Програма додаткових заходів щодо соціального захисту населення  на 2021-2023 роки в Мирноградській міській територіальній громаді</t>
  </si>
  <si>
    <t>05540000000</t>
  </si>
  <si>
    <t>Бюджет Селидівської міської територіальної громади</t>
  </si>
  <si>
    <t>на надання послуг особам, які постраждали від домашнього та гендерно зумовленого насильства у Службі "Притулок для осіб, які постраждали від домашнього насильства та насильства за ознакою статі" Мирноградського міського центру соціальних служб</t>
  </si>
  <si>
    <t>0218240</t>
  </si>
  <si>
    <t>0380</t>
  </si>
  <si>
    <t>Заходи та роботи з територіальної оборони</t>
  </si>
  <si>
    <t>0617366</t>
  </si>
  <si>
    <t>3117366</t>
  </si>
  <si>
    <t>Субвенція з місцевого бюджету на закупівлю опорними закладами охорони здоров`я послуг щодо проектування та встановлення кисневих станцій за рахунок залишку коштів відповідної субвенції з державного бюджету, що утворився на початок бюджетного періоду</t>
  </si>
  <si>
    <t>Субвенція з місцевого бюджету на закупівлю опорними закладами охорони здоров'я послуг щодо проектування та встановлення кисневих станцій за рахунок залишку коштів відповідної субвенції з державного бюджету, що утворилися на початок року"</t>
  </si>
  <si>
    <t>Рішення Мирноградської міської ради від 22.12.2021 №VIII/19-1</t>
  </si>
  <si>
    <t>Інша діяльність, пов`язана з експлуатацією об'єктів житлово-комунального господарства</t>
  </si>
  <si>
    <t>0213230</t>
  </si>
  <si>
    <t>0813112</t>
  </si>
  <si>
    <t>Заходи державної політики з питань дітей та їх соціального захисту</t>
  </si>
  <si>
    <t>Додаток  2</t>
  </si>
  <si>
    <t>Видатки, пов'язані з наданням підтримки внутришньо переміщеним та/або евакуйованим особам у зв'язку із введенням воєнного стану</t>
  </si>
  <si>
    <t>0613230</t>
  </si>
  <si>
    <t>Видатки, пов'язані з наданням підтримки внутрішньо переміщеним та/або евакуйованим особам у зв'язку із введенням воєнного стану</t>
  </si>
  <si>
    <t>Інші дотації з місцевого бюджету</t>
  </si>
  <si>
    <t>Інші дотації  з місцевого бюджету</t>
  </si>
  <si>
    <t>0219800</t>
  </si>
  <si>
    <t>Субвенція з місцевого бюджету державному бюджету на виконання програм соціально-економічного розвитку регіонів</t>
  </si>
  <si>
    <t>на програмне забезпечення військовій частині А4053</t>
  </si>
  <si>
    <t>Програма матеріально-технічного забезпечення військових частин, проведення заходів територіальної оборони, мобілізаційної підготовки і мобілізації в Мирногадській територіальній громаді на 2022-2023 роки</t>
  </si>
  <si>
    <t>3717693</t>
  </si>
  <si>
    <t xml:space="preserve"> </t>
  </si>
  <si>
    <t>співфінансування на придбання шкільного автобусу</t>
  </si>
  <si>
    <t>Мирноградська міська військова адміністрація Покровського району Донецької області</t>
  </si>
  <si>
    <t>на реалізацію спільного заходу "Придбання та підключення модульної фільтрувальної станції до водовідливу та електричних мереж шахти "Центральна"</t>
  </si>
  <si>
    <t>0218110</t>
  </si>
  <si>
    <t>0320</t>
  </si>
  <si>
    <t>Заходи із запобігання та ліквідації надзвичайних ситуацій та наслідків стихійного лиха</t>
  </si>
  <si>
    <t>на поновлення матеріально-технічного забезпечення відповідно до міської цільової програми для військової частини А4007</t>
  </si>
  <si>
    <t>Субвенція з місцевого бюджету на здійснення заходів щодо підтримки територій, що зазнали негативного впливу внаслідок збройного конфлікту на сході України, за рахунок відповідної субвенції з державного бюджету</t>
  </si>
  <si>
    <t>Програма забезпечення безпеки населення і території Мирноградської міської територіальної громади від надзвичайних ситуацій в умовах воєнного стану на 2022-2024 роки</t>
  </si>
  <si>
    <t>0618110</t>
  </si>
  <si>
    <t>1018110</t>
  </si>
  <si>
    <t>Програма економічного і соціального розвитку Мирноградської міської територіальної громади Донецької області на 2023 рік</t>
  </si>
  <si>
    <t>Комплексна міська програма соціального захисту учасників антитерористичної операції (операції Об'єднаних сил), захисників і захисниць України, членів їх сімей та сімей, члени яких загинули під час військової агресії з боку російської федерації на 2021-2023 роки</t>
  </si>
  <si>
    <t>0553000000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</si>
  <si>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</si>
  <si>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тютюну,рідин, що використовуються в електронних сигаретах, що оподатковується згідно з підпунктом 213.1.14</t>
  </si>
  <si>
    <t>Будівництво 1 інших об'єктів комунальної власності</t>
  </si>
  <si>
    <t>Реверсна дотація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</si>
  <si>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</si>
  <si>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міжшкільними ресурсними центрами за рахунок коштів місцевого бюджету</t>
  </si>
  <si>
    <t>Надання загальної середньої освіти закладами загальної середньої освіти за рахунок освітньої субвенції</t>
  </si>
  <si>
    <t>Рішення Мирноградської міської ради від 08.08.2022 №VIII/28-3 (зі змінами)</t>
  </si>
  <si>
    <t>Розпорядження начальника Мирноградської міської військової адміністрації від 30.12.2022 №206р (зі змінами)</t>
  </si>
  <si>
    <t>Розпорядження начальника Мирноградської міської військової адміністрації від 14.11.2022 №107р (зі змінами)</t>
  </si>
  <si>
    <t>Рішення Мирноградської міської ради від 22.12.2021 №VIII/19-12 (зі змінами)</t>
  </si>
  <si>
    <t>на придбання засобів радіаційного та хімічного захисту 9-му державному пожежно-рятувальному загону Головного управління ДСНС України у Донецькій області</t>
  </si>
  <si>
    <t>на придбання спеціалізованих причепів для транспортування генераторів 9-му державному пожежно-рятувальному загону Головного управління ДСНС України у Донецькій області</t>
  </si>
  <si>
    <t>0530820000</t>
  </si>
  <si>
    <t>Районний бюджет Покровського району</t>
  </si>
  <si>
    <t>на виконання заходів розділу 2.22.Програми економічного і соціального розвитку Мирноградської міської територіальної громади Донецької області на 2023 рік</t>
  </si>
  <si>
    <t>0510000000</t>
  </si>
  <si>
    <t>0551800000</t>
  </si>
  <si>
    <t>на придбання оргтехніки Відділенню поліції № 2 Покровського районного управління поліції ГУНП в Донецькій області</t>
  </si>
  <si>
    <t>0217330</t>
  </si>
  <si>
    <t>0617330</t>
  </si>
  <si>
    <t>на поновлення та покращення матеріально-технічного забезпечення відповідно до міської цільової програми для військової частини А4007</t>
  </si>
  <si>
    <t>на поновлення та покращення матеріально-технічного забезпечення відповідно до міської цільової програми для військової частини А4053</t>
  </si>
  <si>
    <t>на поновлення та покращення матеріально-технічного забезпечення відповідно до міської цільової програми для військової частини А7275, яка підпорядкована військовій частині А7037</t>
  </si>
  <si>
    <t>Програма "Безпечний заклад освіти" на 2023-2025рр.</t>
  </si>
  <si>
    <t>0813222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</si>
  <si>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</t>
  </si>
  <si>
    <t>7324</t>
  </si>
  <si>
    <t>Будівництво 1 установ та закладів культури</t>
  </si>
  <si>
    <t>на надання фінансової підтримки КП "Компанія "Вода Донбасу" для погашення заборгованості із заробітної плати та нарахувань на неї</t>
  </si>
  <si>
    <t>для надання компенсації закладам комунальної форми власності, закладам освіти державної форми власності, що передані на фінансування з місцевих бюджетів, закладам спільної власності територіальних громад області, у яких в умовах воєнного стану на безоплатній основі розміщені тимчасово перемещені особи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</si>
  <si>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</si>
  <si>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</t>
  </si>
  <si>
    <t>0621</t>
  </si>
  <si>
    <t>Програма оптимізації системи теплопостачання в квартирах житлових будинків Мирноградської міської територіальної громади на 2023-2024 роки</t>
  </si>
  <si>
    <t xml:space="preserve">Розпорядження начальника Мирноградської міської військової адміністрації від 21.06.2023 №350р </t>
  </si>
  <si>
    <t>на виконання заходів І.І "Матеріально-технічне оснащення" розділу 2.17 Програми економічного і соціального розвитку Мирноградської міської територіальної громади Донецької області на 2023 рік  для Головного управління Служби безпеки України в Донецькій та Луганській областях</t>
  </si>
  <si>
    <t>на придбання спеціалізованого вантажного автомобіля 9-му державному пожежно-рятувальному загону Головного управління ДСНС України у Донецькій області</t>
  </si>
  <si>
    <t>на відшкодування вартості путівки до дитячого закладу оздоровлення та відпочинку для оздоровлення або відпочинку дітей, які потребують особливої соціальної уваги та підтримки, та дітей, які виховуються в сім'ях з дітьми, у тому числі тих, які зареєстровані/задекларовані на території Донецької області та перемістились (евакуювались) за її межі</t>
  </si>
  <si>
    <t>на надання фінансової підтримки КП "Компанія "Вода Донбасу" для погашення заборгованості та забезпечення здійснення витрат із заробітної плати і нарахувань на неї до кінця 2023 року</t>
  </si>
  <si>
    <t>Розпорядження начальника Мирноградської міської військової адміністрації від 22.06.2023 №358р (зі змінами)</t>
  </si>
  <si>
    <t>Розпорядження начальника Мирноградської міської військової адміністрації від 13.06.2023 №323р (зі змінами)</t>
  </si>
  <si>
    <t>Програма економічного і соціального розвитку Мирноградської міської територіальної громади Донецької області на 2023 рік; Програма оптимізації системи теплопостачання в квартирах житлових будинків Мирноградської міської територіальної громади на 2023-2024 роки</t>
  </si>
  <si>
    <t>0611261</t>
  </si>
  <si>
    <t>0611262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</si>
  <si>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 загальної середньої освіти</t>
  </si>
  <si>
    <t>Виконання заходів щодо облаштування безпечних умов у закладах загальної середньої освіти за рахунок субвенції з державного бюджету місцевим бюджетам</t>
  </si>
  <si>
    <t>Програма підтримки та інтеграції внутрішньо переміщених осіб у Мирноградській міській територіальній громаді на 2023-2024 роки</t>
  </si>
  <si>
    <t>на реалізацію заходів із забезпечення водопостачання та водовідведення на території деокупованого міста Святогірськ, як зони відпочинку населення регіону</t>
  </si>
  <si>
    <t>Субвенція з місцевого бюджету на облаштування безпечних умов у закладах загальної середньої освіти за рахунок відповідної субвенції з державного бюджету</t>
  </si>
  <si>
    <t>на виконання заходів І.І "Матеріально-технічне оснащення" розділу 2.17 Програми економічного і соціального розвитку Мирноградської міської територіальної громади Донецької області на 2023 рік  для Покровської окружної прокуратури Донецької обласної прокуратури</t>
  </si>
  <si>
    <t>на облаштування безпечних умов у закладах загальної середньої освіти Донецької області</t>
  </si>
  <si>
    <t>0717370</t>
  </si>
  <si>
    <t>0718110</t>
  </si>
  <si>
    <t>Розпорядження начальника Мирноградської міської військової адміністрації від 11.08.2023 №496р (зі змінами)</t>
  </si>
  <si>
    <t>Субвенція з місцевого бюджету на проектування, відновлення, будівництво, модернізацію, облаштування, ремонт об'єктів будівництва громадського призначення, соціальної сфери, культурної спадщини, житлово-комунального господарства, інших об'єктів, що мають вплив на життєдіяльність населення, за рахунок відповідної субвенції з державного бюджету</t>
  </si>
  <si>
    <t>на проектування, відновлення, будівництво, модернізацію, облаштування, ремонт об'єктів будівництва громадського призначення, соціальної сфери, культурної спадщини, житлово-комунального господарства, інших об'єктів, що мають вплив на життєдіяльність населення</t>
  </si>
  <si>
    <t>на надання матеріальної допомоги постраждалим внаслідок Чорнобильської катастрофи, у тому числі тим, які зареєстровані/задекларовані на території Донецької області та перемістилися (евакуювалися) за її межі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</si>
  <si>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</si>
  <si>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</t>
  </si>
  <si>
    <t>субвенція для реалізації заходів з розробки ПКД об'єктів водопостачання, в т.ч.:</t>
  </si>
  <si>
    <t>Програма сприяння діяльності органу Державної казначейської служби України при казначейському обслуговуванні коштів Мирноградської міської територіальної громади на 2023 рік</t>
  </si>
  <si>
    <t>Розпорядження начальника Мирноградської міської військової адміністрації від 04.12.2023 №946р (зі змінами)</t>
  </si>
  <si>
    <t>0432</t>
  </si>
  <si>
    <t>Організація експлуатації газового господарства</t>
  </si>
  <si>
    <t>Розпорядження начальника Мирноградської міської військової адміністрації від 21.06.2023 №350р (зі змінами)</t>
  </si>
  <si>
    <t>Розпорядження начальника Мирноградської міської військової адміністрації від 30.12.2022 №206р (зі змінами); Розпорядження начальника Мирноградської міської військової адміністрації від 21.06.2023 №350р (зі змінами)</t>
  </si>
  <si>
    <t>розробка ПКД "Будівництво водогону від Миролюбівського водосховища із насосною станцією поверхневого водозабору до Сінянського водосховища"</t>
  </si>
  <si>
    <t>розробка ПКД "Будівництво водогону від Сінянського водосховища до модульної фільтрувальної станції "Шахта "Центральна" ДП "Мирноградвугілля" у м. Мирноград із насосною станцією поверхневого водозабору та блоком дозування реагентів"</t>
  </si>
  <si>
    <t>розробка ПКД "Реконструкція водопровідної насосної станції ВНС-4 та напірного водогону у м. Мирноград"</t>
  </si>
  <si>
    <t>на виконання заходів Програми сприяння діяльності органу Державної казначейської служби України при казначейському обслуговуванні коштів Мирноградської міської територіальної громади на 2023 рік для Управління Державної казначейської служби України у м. Мирнограді Донецької області</t>
  </si>
  <si>
    <t>24000000</t>
  </si>
  <si>
    <t>Субвенція з місцевого бюджету на здійснення природоохоронних заходів</t>
  </si>
  <si>
    <t>на надання фінансової підтримки ОКП "Донецьктеплокомуненерго" для забезпечення здійснення витрат із заробітної плати та нарахувань на неї у 2024 році</t>
  </si>
  <si>
    <t>на навчання дітей Гродівської селищної територіальної громади у Мистецькій школі Мирноградської міської територіальної громади</t>
  </si>
  <si>
    <t>на компенсацію видатків за надання пільг на оплату житлово-комунальних послуг особам з інвалідністю по зору 1 та 2 груп, а також дітям з інвалідністю по зору</t>
  </si>
  <si>
    <t>на інклюзивно-ресурсні центри</t>
  </si>
  <si>
    <t xml:space="preserve">Розпорядження начальника Мирноградської міської військової адміністрації від         № </t>
  </si>
  <si>
    <t>Програма економічного і соціального розвитку Мирноградської міської територіальної громади Донецької області на 2024 рік</t>
  </si>
  <si>
    <t>Програма управління місцевим боргом на 2024 рік</t>
  </si>
  <si>
    <t>Програма додаткових заходів щодо соціального захисту населення  на 2024-2025 роки в Мирноградській міській територіальній громаді</t>
  </si>
  <si>
    <t>Програма розвитку масового футболу в Мирноградській міській територіальній громаді на 2024-2026 роки</t>
  </si>
  <si>
    <t>3118110</t>
  </si>
  <si>
    <t xml:space="preserve">     Юрій ТРЕТЯК</t>
  </si>
  <si>
    <t xml:space="preserve">    Юрій ТРЕТЯК</t>
  </si>
  <si>
    <t>Заступник начальника                                                                                                                        Юрій ТРЕТЯК</t>
  </si>
  <si>
    <t xml:space="preserve">Заступник начальника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</si>
  <si>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Заступник начальника                                                                                                                                         Юрій ТРЕТЯК</t>
  </si>
  <si>
    <t xml:space="preserve"> до розпорядження заступника начальника </t>
  </si>
  <si>
    <t xml:space="preserve">до розпорядження заступника начальника </t>
  </si>
  <si>
    <t>0611210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</si>
  <si>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</si>
  <si>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</si>
  <si>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на виконання заходів І.І "Матеріально-технічне оснащення" розділу 2.17 Програми економічного і соціального розвитку Мирноградської міської територіальної громади Донецької області на 2024 рік  для Відділення поліції № 2 Покровського районного управління поліції ГУНП в Донецькій області</t>
  </si>
  <si>
    <t>на виконання заходів І.І "Матеріально-технічне оснащення" розділу 2.16 Програми економічного і соціального розвитку Мирноградської міської територіальної громади Донецької області на 2024 рік для 9-ого державного пожежно-рятувального загону Головного управління ДСНС України у Донецькій області, в т.ч. 52-ї державної пожежно-рятувальної частини</t>
  </si>
  <si>
    <t>Програма підтримки та інтеграції внутрішньо переміщених осіб Мирноградської міської територіальної громади, які тимчасово перемістились до більш безпечних регіонів України на 2024-2025 роки</t>
  </si>
  <si>
    <t>3118240</t>
  </si>
  <si>
    <t>0818110</t>
  </si>
  <si>
    <t>на здійснення заходів із запобігання виникненню надзвичайних ситуацій в регіоні та ліквідації їх наслідків, з оборони та захисту території області та інших невідкладних дій, пов'язаних з воєнним станом</t>
  </si>
  <si>
    <t>на виконання зобов'язань ОКП "ДТКЕ" за умовами Мирової угоди, укладеної з АТ "НАК "Нафтогаз України" (за природний газ)</t>
  </si>
  <si>
    <t>на реалізацію заходів з охорони навколишнього природного середовища, з метою виконання заходів щодо управління побутовими відходами, що утворилися у зв'язку з пошкодженням (руйнуванням) будівель та споруд внаслідок бойових дій, терористичних актів, диверсій або проведенням робіт з ліквідації їх наслідків, будівельних матеріалів тощо та відповідного оперативного реагування на ситуації у зв'язку з перебігом бойових дій на територіях окремих населених пунктів</t>
  </si>
  <si>
    <t>на надання матеріальної допомоги членам сімей загиблих (померлих) Захисників та Захисниць України, у тому числі тим, які задекларовані/зареєстровані на території Донецької області та перемістилися (евакуювалися) за її межі</t>
  </si>
  <si>
    <t>__________ №________</t>
  </si>
  <si>
    <t>видатків місцевого бюджету на 2025 рік</t>
  </si>
  <si>
    <t>0813121</t>
  </si>
  <si>
    <t>__________ №_______</t>
  </si>
  <si>
    <t>Фінансування місцевого бюджету на 2025 рік</t>
  </si>
  <si>
    <t>Розподіл витрат місцевого бюджету на реалізацію місцевих/регіональних програм у 2025 році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</si>
  <si>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</si>
  <si>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</si>
  <si>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Доходи місцевого бюджету на 2025 рік</t>
  </si>
  <si>
    <t>______________  №_________</t>
  </si>
  <si>
    <t xml:space="preserve"> до розпорядження  начальника </t>
  </si>
  <si>
    <t>ПРОЕКТ</t>
  </si>
  <si>
    <t>Заступник начальника                                                                                                              Юрій ТРЕТЯК</t>
  </si>
  <si>
    <t>Міжбюджетні трансферти на 2025 рік</t>
  </si>
  <si>
    <t xml:space="preserve"> _________ №________</t>
  </si>
  <si>
    <t xml:space="preserve">        ПРОЕКТ</t>
  </si>
  <si>
    <t>Програма економічного і соціального розвитку Мирноградської міської територіальної громади Донецької області на 2025 рік</t>
  </si>
  <si>
    <t>0329</t>
  </si>
  <si>
    <t>0328</t>
  </si>
  <si>
    <t>0327</t>
  </si>
  <si>
    <t>0326</t>
  </si>
  <si>
    <t>0325</t>
  </si>
  <si>
    <t>0324</t>
  </si>
  <si>
    <t>0323</t>
  </si>
  <si>
    <t>0322</t>
  </si>
  <si>
    <t>0321</t>
  </si>
  <si>
    <t xml:space="preserve">Розпорядження начальника Мирноградської міської військової адміністрації від </t>
  </si>
  <si>
    <t>Програма розвитку інфраструктури та комплексного благоустрою Мирноградської міської територіальної громади на 2025-2027 роки</t>
  </si>
  <si>
    <t>Програма фінансової підтримки Комунального підприємства Багатогалузеве об'єднання комунального господарства Мирноградської міської ради на 2025-2027 роки</t>
  </si>
  <si>
    <t>Програма підтримки комунального підприємства КП "СЄЗ" Мирноградської міської ради на 2025-2027рік</t>
  </si>
  <si>
    <t>Будівництво 1 установ та закладів соціальної сфери</t>
  </si>
  <si>
    <t>7323</t>
  </si>
  <si>
    <t>0817323</t>
  </si>
  <si>
    <t>Програма "Заохочувальні місцеві стимули в галузі охорони здоров'я Мирноградської міської територіальної громади на 2023-2025 роки"</t>
  </si>
  <si>
    <t>Розпорядження начальника Мирноградської міської військової адміністрації від  №</t>
  </si>
  <si>
    <t>Програма розвитку та підтримки Комунального некомерційного підприємства "Мирноградська центральна міська лікарня" Мирноградської міської ради</t>
  </si>
  <si>
    <t>Розпорядження начальника Мирноградської міської військової адміністрації від</t>
  </si>
  <si>
    <t>Комплексна міська програма соціального захисту учасників антитерористичної операції (операції Об'єднаних сил), Захисників і Захисниць України, військовослужбовців, які були мобілізовані і проходили службу, членів їх сімей та сімей, члени яких загинули під час військової агресії з боку російської федерації на 2024-2025 роки</t>
  </si>
  <si>
    <t xml:space="preserve">        ____________  №___________</t>
  </si>
  <si>
    <t xml:space="preserve">        до розпорядження  начальника </t>
  </si>
  <si>
    <t>Комплексна програма "Охорона здоров'я населення Мирноградської міської територіальної громади на 2025-2027 роки"</t>
  </si>
  <si>
    <t>Програма забезпечення безпеки населення і території Мирноградської міської територіальної громади від надзвичайних ситуацій в умовах воєнного стану на 2025-2027 роки</t>
  </si>
  <si>
    <t>Розпорядження начальника Мирноградської міської військової адміністрації від 20.12.2023 №1002р (зі змінами)</t>
  </si>
  <si>
    <t>Комплексна міська програма соціального захисту учасників антитерористичної операції (операції Об'єднаних сил), Захисників і Захисниць України, військовослужбовців, які були мобілізовані і проходили службу відповідно до Указу Президента України від 24.02.2022 №65/2022, членів їх сімей та сімей, члени яких загинули під час військової агресії з боку російської федерації на 2024-2025 роки</t>
  </si>
  <si>
    <t xml:space="preserve">Розпорядження начальника Мирноградської міської військової адміністрації від 20.12.2023 №1003р (зі змінами) </t>
  </si>
  <si>
    <t>Розпорядження начальника Мирноградської міської військової адміністрації від 22.07.2024 №1431р (зі змінами)</t>
  </si>
  <si>
    <t xml:space="preserve">Розпорядження начальника Мирноградської міської військової адміністрації від 18.12.2023 №995р (зі змінами) </t>
  </si>
  <si>
    <t>Програма розвитку Координаційного комітету органів самоорганізації населення Мирноградської міської територіальної громади на 2025-2027 роки</t>
  </si>
  <si>
    <t>Програма матеріально – технічного забезпечення військових частин, проведення заходів територіальної оборони, мобілізаційної підготовки і мобілізації в Мирноградській міській територіальній громаді на 2025 рік</t>
  </si>
  <si>
    <t>Програма розвитку та функціонування Освітнього простору "Мирноград для дітей" на 2025-2026 роки</t>
  </si>
  <si>
    <t>Програма розвитку фізичної культури та спорту на 2025-2027 роки в Мирноградській міській територіальній громаді</t>
  </si>
  <si>
    <t>на надання фінансової підтримки КП "Компанія "Вода Донбасу" для забезпечення виплати заробітної плати і нарахувань на неї працівникам КП "Компанія "Вода Донбасу" - Мирноградське ВУВКГ, розрахунків за послугу розподілу електричної енергії та забезпечення перетікань реактивної електроенергії на 2025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</si>
</sst>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;\-#,##0;#,&quot;-&quot;"/>
    <numFmt numFmtId="165" formatCode="#,##0.00;\-#,##0.00;#.00,&quot;-&quot;"/>
    <numFmt numFmtId="166" formatCode="#,##0.00_ ;\-#,##0.00\ "/>
    <numFmt numFmtId="167" formatCode="#,##0.0"/>
  </numFmts>
  <fonts count="55" x14ac:knownFonts="1">
    <font>
      <sz val="10"/>
      <name val="Arial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Arial"/>
      <family val="2"/>
      <charset val="204"/>
    </font>
    <font>
      <i/>
      <sz val="16"/>
      <name val="Times New Roman"/>
      <family val="1"/>
      <charset val="204"/>
    </font>
    <font>
      <sz val="42"/>
      <name val="Times New Roman"/>
      <family val="1"/>
      <charset val="204"/>
    </font>
    <font>
      <b/>
      <sz val="42"/>
      <name val="Times New Roman"/>
      <family val="1"/>
      <charset val="204"/>
    </font>
    <font>
      <i/>
      <sz val="42"/>
      <name val="Times New Roman"/>
      <family val="1"/>
      <charset val="204"/>
    </font>
    <font>
      <sz val="11"/>
      <color indexed="8"/>
      <name val="Calibri"/>
      <family val="2"/>
      <charset val="1"/>
    </font>
    <font>
      <sz val="48"/>
      <name val="Times New Roman"/>
      <family val="1"/>
      <charset val="204"/>
    </font>
    <font>
      <sz val="40"/>
      <name val="Times New Roman"/>
      <family val="1"/>
      <charset val="204"/>
    </font>
    <font>
      <b/>
      <sz val="4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42"/>
      <color theme="1"/>
      <name val="Times New Roman"/>
      <family val="1"/>
      <charset val="204"/>
    </font>
    <font>
      <sz val="42"/>
      <color theme="1"/>
      <name val="Times New Roman"/>
      <family val="1"/>
      <charset val="204"/>
    </font>
    <font>
      <b/>
      <u/>
      <sz val="4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40"/>
      <color theme="1"/>
      <name val="Times New Roman"/>
      <family val="1"/>
      <charset val="204"/>
    </font>
    <font>
      <b/>
      <sz val="40"/>
      <color theme="1"/>
      <name val="Times New Roman"/>
      <family val="1"/>
      <charset val="204"/>
    </font>
    <font>
      <b/>
      <u/>
      <sz val="4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u/>
      <sz val="16"/>
      <color theme="1"/>
      <name val="Calibri"/>
      <family val="2"/>
      <charset val="204"/>
      <scheme val="minor"/>
    </font>
    <font>
      <b/>
      <u/>
      <sz val="14"/>
      <color theme="1"/>
      <name val="Times New Roman"/>
      <family val="1"/>
      <charset val="204"/>
    </font>
    <font>
      <sz val="14"/>
      <name val="Arial"/>
      <family val="2"/>
      <charset val="204"/>
    </font>
    <font>
      <sz val="40"/>
      <name val="Arial"/>
      <family val="2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name val="Arial"/>
      <family val="2"/>
      <charset val="204"/>
    </font>
    <font>
      <sz val="18"/>
      <name val="Times New Roman"/>
      <family val="1"/>
      <charset val="204"/>
    </font>
    <font>
      <sz val="18"/>
      <name val="Arial"/>
      <family val="2"/>
      <charset val="204"/>
    </font>
    <font>
      <sz val="48"/>
      <name val="Arial"/>
      <family val="2"/>
      <charset val="204"/>
    </font>
    <font>
      <sz val="16"/>
      <name val="Calibri"/>
      <family val="2"/>
      <charset val="204"/>
      <scheme val="minor"/>
    </font>
    <font>
      <i/>
      <sz val="16"/>
      <color theme="1"/>
      <name val="Times New Roman"/>
      <family val="1"/>
      <charset val="204"/>
    </font>
    <font>
      <u/>
      <sz val="16"/>
      <name val="Times New Roman"/>
      <family val="1"/>
      <charset val="204"/>
    </font>
    <font>
      <u/>
      <sz val="40"/>
      <name val="Times New Roman"/>
      <family val="1"/>
      <charset val="204"/>
    </font>
    <font>
      <u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17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9" fillId="0" borderId="0"/>
    <xf numFmtId="0" fontId="7" fillId="0" borderId="0"/>
    <xf numFmtId="0" fontId="6" fillId="0" borderId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437">
    <xf numFmtId="0" fontId="0" fillId="0" borderId="0" xfId="0"/>
    <xf numFmtId="0" fontId="5" fillId="0" borderId="0" xfId="3" applyFont="1"/>
    <xf numFmtId="0" fontId="4" fillId="0" borderId="0" xfId="3" applyFont="1"/>
    <xf numFmtId="0" fontId="5" fillId="0" borderId="0" xfId="3" applyFont="1" applyAlignment="1">
      <alignment horizontal="left"/>
    </xf>
    <xf numFmtId="0" fontId="25" fillId="0" borderId="0" xfId="5" applyFont="1"/>
    <xf numFmtId="0" fontId="25" fillId="0" borderId="0" xfId="5" applyFont="1" applyAlignment="1">
      <alignment horizontal="right"/>
    </xf>
    <xf numFmtId="0" fontId="26" fillId="0" borderId="1" xfId="5" applyFont="1" applyBorder="1" applyAlignment="1">
      <alignment vertical="center"/>
    </xf>
    <xf numFmtId="0" fontId="26" fillId="0" borderId="1" xfId="5" applyFont="1" applyBorder="1" applyAlignment="1">
      <alignment vertical="center" wrapText="1"/>
    </xf>
    <xf numFmtId="0" fontId="25" fillId="0" borderId="1" xfId="5" applyFont="1" applyBorder="1" applyAlignment="1">
      <alignment vertical="center"/>
    </xf>
    <xf numFmtId="0" fontId="25" fillId="0" borderId="1" xfId="5" applyFont="1" applyBorder="1" applyAlignment="1">
      <alignment vertical="center" wrapText="1"/>
    </xf>
    <xf numFmtId="0" fontId="26" fillId="2" borderId="1" xfId="5" applyFont="1" applyFill="1" applyBorder="1" applyAlignment="1">
      <alignment horizontal="center"/>
    </xf>
    <xf numFmtId="0" fontId="26" fillId="2" borderId="1" xfId="5" applyFont="1" applyFill="1" applyBorder="1"/>
    <xf numFmtId="0" fontId="10" fillId="0" borderId="0" xfId="0" applyFont="1"/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8" applyFont="1" applyAlignment="1">
      <alignment horizontal="center" vertical="center" wrapText="1"/>
    </xf>
    <xf numFmtId="0" fontId="11" fillId="0" borderId="0" xfId="0" applyFont="1"/>
    <xf numFmtId="0" fontId="10" fillId="0" borderId="0" xfId="8" applyFont="1" applyAlignment="1">
      <alignment horizontal="center" vertical="center" wrapText="1"/>
    </xf>
    <xf numFmtId="0" fontId="11" fillId="0" borderId="0" xfId="8" applyFont="1"/>
    <xf numFmtId="4" fontId="10" fillId="0" borderId="0" xfId="8" applyNumberFormat="1" applyFont="1"/>
    <xf numFmtId="0" fontId="10" fillId="0" borderId="0" xfId="8" applyFont="1"/>
    <xf numFmtId="4" fontId="27" fillId="0" borderId="0" xfId="0" applyNumberFormat="1" applyFont="1"/>
    <xf numFmtId="0" fontId="13" fillId="0" borderId="0" xfId="8" applyFont="1"/>
    <xf numFmtId="0" fontId="13" fillId="0" borderId="0" xfId="0" applyFont="1"/>
    <xf numFmtId="4" fontId="13" fillId="0" borderId="0" xfId="8" applyNumberFormat="1" applyFont="1"/>
    <xf numFmtId="0" fontId="11" fillId="0" borderId="0" xfId="8" applyFont="1" applyAlignment="1">
      <alignment horizontal="center"/>
    </xf>
    <xf numFmtId="4" fontId="11" fillId="0" borderId="0" xfId="8" applyNumberFormat="1" applyFont="1" applyAlignment="1">
      <alignment horizontal="center"/>
    </xf>
    <xf numFmtId="0" fontId="12" fillId="0" borderId="0" xfId="3" applyFont="1"/>
    <xf numFmtId="0" fontId="11" fillId="0" borderId="0" xfId="8" applyFont="1" applyAlignment="1">
      <alignment horizontal="center" vertical="center"/>
    </xf>
    <xf numFmtId="0" fontId="11" fillId="0" borderId="0" xfId="8" applyFont="1" applyAlignment="1">
      <alignment vertical="center" wrapText="1"/>
    </xf>
    <xf numFmtId="4" fontId="11" fillId="0" borderId="0" xfId="8" applyNumberFormat="1" applyFont="1" applyAlignment="1">
      <alignment horizontal="center" vertical="center"/>
    </xf>
    <xf numFmtId="0" fontId="11" fillId="0" borderId="0" xfId="3" applyFont="1" applyAlignment="1">
      <alignment vertical="center"/>
    </xf>
    <xf numFmtId="0" fontId="10" fillId="0" borderId="0" xfId="3" applyFont="1" applyAlignment="1">
      <alignment vertical="center" wrapText="1"/>
    </xf>
    <xf numFmtId="4" fontId="11" fillId="0" borderId="0" xfId="3" applyNumberFormat="1" applyFont="1" applyAlignment="1">
      <alignment vertical="center"/>
    </xf>
    <xf numFmtId="4" fontId="10" fillId="0" borderId="0" xfId="3" applyNumberFormat="1" applyFont="1" applyAlignment="1">
      <alignment vertical="center"/>
    </xf>
    <xf numFmtId="0" fontId="10" fillId="0" borderId="0" xfId="3" applyFont="1" applyAlignment="1">
      <alignment horizontal="left" vertical="center"/>
    </xf>
    <xf numFmtId="4" fontId="10" fillId="0" borderId="0" xfId="3" applyNumberFormat="1" applyFont="1" applyAlignment="1">
      <alignment vertical="center" wrapText="1"/>
    </xf>
    <xf numFmtId="0" fontId="10" fillId="0" borderId="0" xfId="3" applyFont="1" applyAlignment="1">
      <alignment vertical="center"/>
    </xf>
    <xf numFmtId="0" fontId="11" fillId="0" borderId="0" xfId="3" applyFont="1" applyAlignment="1">
      <alignment vertical="center" wrapText="1"/>
    </xf>
    <xf numFmtId="4" fontId="10" fillId="0" borderId="0" xfId="0" applyNumberFormat="1" applyFont="1"/>
    <xf numFmtId="4" fontId="10" fillId="0" borderId="0" xfId="0" applyNumberFormat="1" applyFont="1" applyAlignment="1">
      <alignment horizontal="center"/>
    </xf>
    <xf numFmtId="0" fontId="14" fillId="0" borderId="0" xfId="3" applyFont="1"/>
    <xf numFmtId="0" fontId="14" fillId="0" borderId="0" xfId="3" applyFont="1" applyAlignment="1">
      <alignment horizontal="left"/>
    </xf>
    <xf numFmtId="0" fontId="15" fillId="0" borderId="0" xfId="3" applyFont="1" applyAlignment="1">
      <alignment horizontal="center"/>
    </xf>
    <xf numFmtId="0" fontId="15" fillId="0" borderId="0" xfId="3" applyFont="1"/>
    <xf numFmtId="0" fontId="16" fillId="0" borderId="0" xfId="3" applyFont="1"/>
    <xf numFmtId="4" fontId="14" fillId="0" borderId="0" xfId="3" applyNumberFormat="1" applyFont="1"/>
    <xf numFmtId="0" fontId="26" fillId="0" borderId="0" xfId="5" applyFont="1" applyAlignment="1">
      <alignment horizontal="center"/>
    </xf>
    <xf numFmtId="0" fontId="25" fillId="0" borderId="0" xfId="5" applyFont="1" applyAlignment="1">
      <alignment horizontal="center"/>
    </xf>
    <xf numFmtId="4" fontId="14" fillId="0" borderId="0" xfId="3" applyNumberFormat="1" applyFont="1" applyAlignment="1">
      <alignment horizontal="left"/>
    </xf>
    <xf numFmtId="0" fontId="34" fillId="0" borderId="1" xfId="5" applyFont="1" applyBorder="1" applyAlignment="1">
      <alignment vertical="center" wrapText="1"/>
    </xf>
    <xf numFmtId="0" fontId="34" fillId="0" borderId="1" xfId="5" quotePrefix="1" applyFont="1" applyBorder="1" applyAlignment="1">
      <alignment vertical="center" wrapText="1"/>
    </xf>
    <xf numFmtId="0" fontId="19" fillId="0" borderId="0" xfId="0" applyFont="1"/>
    <xf numFmtId="0" fontId="35" fillId="0" borderId="1" xfId="5" applyFont="1" applyBorder="1" applyAlignment="1">
      <alignment vertical="center" wrapText="1"/>
    </xf>
    <xf numFmtId="0" fontId="35" fillId="0" borderId="1" xfId="5" quotePrefix="1" applyFont="1" applyBorder="1" applyAlignment="1">
      <alignment vertical="center" wrapText="1"/>
    </xf>
    <xf numFmtId="0" fontId="20" fillId="0" borderId="0" xfId="0" applyFont="1"/>
    <xf numFmtId="0" fontId="35" fillId="2" borderId="1" xfId="5" applyFont="1" applyFill="1" applyBorder="1" applyAlignment="1">
      <alignment horizontal="center" vertical="center" wrapText="1"/>
    </xf>
    <xf numFmtId="0" fontId="35" fillId="2" borderId="1" xfId="5" applyFont="1" applyFill="1" applyBorder="1" applyAlignment="1">
      <alignment vertical="center" wrapText="1"/>
    </xf>
    <xf numFmtId="0" fontId="19" fillId="0" borderId="0" xfId="3" applyFont="1" applyAlignment="1">
      <alignment horizontal="center"/>
    </xf>
    <xf numFmtId="0" fontId="19" fillId="0" borderId="0" xfId="3" applyFont="1"/>
    <xf numFmtId="0" fontId="19" fillId="0" borderId="0" xfId="4" applyFont="1"/>
    <xf numFmtId="0" fontId="34" fillId="0" borderId="0" xfId="5" applyFont="1"/>
    <xf numFmtId="0" fontId="34" fillId="0" borderId="0" xfId="5" applyFont="1" applyAlignment="1">
      <alignment horizontal="right"/>
    </xf>
    <xf numFmtId="0" fontId="19" fillId="0" borderId="0" xfId="0" applyFont="1" applyAlignment="1">
      <alignment horizontal="center"/>
    </xf>
    <xf numFmtId="49" fontId="35" fillId="0" borderId="1" xfId="5" applyNumberFormat="1" applyFont="1" applyBorder="1" applyAlignment="1">
      <alignment vertical="center" wrapText="1"/>
    </xf>
    <xf numFmtId="0" fontId="15" fillId="4" borderId="0" xfId="3" applyFont="1" applyFill="1"/>
    <xf numFmtId="0" fontId="14" fillId="4" borderId="0" xfId="3" applyFont="1" applyFill="1"/>
    <xf numFmtId="0" fontId="16" fillId="4" borderId="0" xfId="3" applyFont="1" applyFill="1"/>
    <xf numFmtId="0" fontId="34" fillId="2" borderId="1" xfId="5" applyFont="1" applyFill="1" applyBorder="1" applyAlignment="1">
      <alignment horizontal="center" vertical="center" wrapText="1"/>
    </xf>
    <xf numFmtId="0" fontId="34" fillId="0" borderId="1" xfId="5" applyFont="1" applyBorder="1" applyAlignment="1">
      <alignment horizontal="center" vertical="center" wrapText="1"/>
    </xf>
    <xf numFmtId="49" fontId="34" fillId="0" borderId="1" xfId="5" applyNumberFormat="1" applyFont="1" applyBorder="1" applyAlignment="1">
      <alignment vertical="center" wrapText="1"/>
    </xf>
    <xf numFmtId="0" fontId="34" fillId="0" borderId="1" xfId="5" applyFont="1" applyBorder="1" applyAlignment="1">
      <alignment horizontal="left" vertical="center" wrapText="1"/>
    </xf>
    <xf numFmtId="4" fontId="34" fillId="0" borderId="1" xfId="5" quotePrefix="1" applyNumberFormat="1" applyFont="1" applyBorder="1" applyAlignment="1">
      <alignment vertical="center" wrapText="1"/>
    </xf>
    <xf numFmtId="0" fontId="5" fillId="0" borderId="0" xfId="3" applyFont="1" applyAlignment="1">
      <alignment horizontal="center"/>
    </xf>
    <xf numFmtId="0" fontId="34" fillId="0" borderId="1" xfId="5" quotePrefix="1" applyFont="1" applyBorder="1" applyAlignment="1">
      <alignment horizontal="left" vertical="center" wrapText="1"/>
    </xf>
    <xf numFmtId="4" fontId="34" fillId="0" borderId="1" xfId="5" quotePrefix="1" applyNumberFormat="1" applyFont="1" applyBorder="1" applyAlignment="1">
      <alignment horizontal="left" vertical="center" wrapText="1"/>
    </xf>
    <xf numFmtId="0" fontId="19" fillId="5" borderId="0" xfId="0" applyFont="1" applyFill="1"/>
    <xf numFmtId="49" fontId="34" fillId="0" borderId="1" xfId="5" quotePrefix="1" applyNumberFormat="1" applyFont="1" applyBorder="1" applyAlignment="1">
      <alignment horizontal="left" vertical="center" wrapText="1"/>
    </xf>
    <xf numFmtId="166" fontId="35" fillId="2" borderId="1" xfId="5" applyNumberFormat="1" applyFont="1" applyFill="1" applyBorder="1" applyAlignment="1">
      <alignment vertical="center"/>
    </xf>
    <xf numFmtId="166" fontId="35" fillId="0" borderId="1" xfId="5" applyNumberFormat="1" applyFont="1" applyBorder="1" applyAlignment="1">
      <alignment vertical="center"/>
    </xf>
    <xf numFmtId="166" fontId="34" fillId="2" borderId="1" xfId="5" applyNumberFormat="1" applyFont="1" applyFill="1" applyBorder="1" applyAlignment="1">
      <alignment vertical="center"/>
    </xf>
    <xf numFmtId="166" fontId="34" fillId="0" borderId="1" xfId="5" applyNumberFormat="1" applyFont="1" applyBorder="1" applyAlignment="1">
      <alignment vertical="center" wrapText="1"/>
    </xf>
    <xf numFmtId="166" fontId="34" fillId="0" borderId="1" xfId="5" applyNumberFormat="1" applyFont="1" applyBorder="1" applyAlignment="1">
      <alignment vertical="center"/>
    </xf>
    <xf numFmtId="166" fontId="34" fillId="2" borderId="1" xfId="5" applyNumberFormat="1" applyFont="1" applyFill="1" applyBorder="1" applyAlignment="1">
      <alignment vertical="center" wrapText="1"/>
    </xf>
    <xf numFmtId="166" fontId="35" fillId="4" borderId="1" xfId="5" applyNumberFormat="1" applyFont="1" applyFill="1" applyBorder="1" applyAlignment="1">
      <alignment vertical="center"/>
    </xf>
    <xf numFmtId="166" fontId="34" fillId="4" borderId="1" xfId="5" applyNumberFormat="1" applyFont="1" applyFill="1" applyBorder="1" applyAlignment="1">
      <alignment vertical="center"/>
    </xf>
    <xf numFmtId="4" fontId="26" fillId="2" borderId="1" xfId="5" applyNumberFormat="1" applyFont="1" applyFill="1" applyBorder="1" applyAlignment="1">
      <alignment horizontal="right" vertical="center"/>
    </xf>
    <xf numFmtId="4" fontId="26" fillId="0" borderId="1" xfId="5" applyNumberFormat="1" applyFont="1" applyBorder="1" applyAlignment="1">
      <alignment horizontal="right" vertical="center"/>
    </xf>
    <xf numFmtId="4" fontId="25" fillId="2" borderId="1" xfId="5" applyNumberFormat="1" applyFont="1" applyFill="1" applyBorder="1" applyAlignment="1">
      <alignment horizontal="right" vertical="center"/>
    </xf>
    <xf numFmtId="4" fontId="25" fillId="0" borderId="1" xfId="5" applyNumberFormat="1" applyFont="1" applyBorder="1" applyAlignment="1">
      <alignment vertical="center"/>
    </xf>
    <xf numFmtId="4" fontId="26" fillId="0" borderId="1" xfId="5" applyNumberFormat="1" applyFont="1" applyBorder="1" applyAlignment="1">
      <alignment vertical="center"/>
    </xf>
    <xf numFmtId="4" fontId="26" fillId="2" borderId="1" xfId="5" applyNumberFormat="1" applyFont="1" applyFill="1" applyBorder="1" applyAlignment="1">
      <alignment horizontal="right"/>
    </xf>
    <xf numFmtId="4" fontId="25" fillId="0" borderId="1" xfId="5" applyNumberFormat="1" applyFont="1" applyBorder="1" applyAlignment="1">
      <alignment horizontal="right" vertical="center"/>
    </xf>
    <xf numFmtId="49" fontId="34" fillId="0" borderId="1" xfId="5" applyNumberFormat="1" applyFont="1" applyBorder="1" applyAlignment="1">
      <alignment horizontal="left" vertical="center" wrapText="1"/>
    </xf>
    <xf numFmtId="4" fontId="34" fillId="2" borderId="1" xfId="5" applyNumberFormat="1" applyFont="1" applyFill="1" applyBorder="1" applyAlignment="1">
      <alignment vertical="center" wrapText="1"/>
    </xf>
    <xf numFmtId="4" fontId="34" fillId="0" borderId="1" xfId="5" applyNumberFormat="1" applyFont="1" applyBorder="1" applyAlignment="1">
      <alignment vertical="center" wrapText="1"/>
    </xf>
    <xf numFmtId="0" fontId="41" fillId="0" borderId="0" xfId="0" applyFont="1" applyAlignment="1">
      <alignment horizontal="left" wrapText="1"/>
    </xf>
    <xf numFmtId="0" fontId="34" fillId="4" borderId="1" xfId="5" applyFont="1" applyFill="1" applyBorder="1" applyAlignment="1">
      <alignment horizontal="left" vertical="center" wrapText="1"/>
    </xf>
    <xf numFmtId="0" fontId="34" fillId="4" borderId="1" xfId="5" applyFont="1" applyFill="1" applyBorder="1" applyAlignment="1">
      <alignment vertical="center" wrapText="1"/>
    </xf>
    <xf numFmtId="166" fontId="34" fillId="4" borderId="1" xfId="5" applyNumberFormat="1" applyFont="1" applyFill="1" applyBorder="1" applyAlignment="1">
      <alignment vertical="center" wrapText="1"/>
    </xf>
    <xf numFmtId="4" fontId="34" fillId="4" borderId="1" xfId="5" applyNumberFormat="1" applyFont="1" applyFill="1" applyBorder="1" applyAlignment="1">
      <alignment vertical="center" wrapText="1"/>
    </xf>
    <xf numFmtId="0" fontId="34" fillId="4" borderId="1" xfId="5" quotePrefix="1" applyFont="1" applyFill="1" applyBorder="1" applyAlignment="1">
      <alignment horizontal="left" vertical="center" wrapText="1"/>
    </xf>
    <xf numFmtId="4" fontId="34" fillId="4" borderId="1" xfId="5" quotePrefix="1" applyNumberFormat="1" applyFont="1" applyFill="1" applyBorder="1" applyAlignment="1">
      <alignment horizontal="left" vertical="center" wrapText="1"/>
    </xf>
    <xf numFmtId="4" fontId="34" fillId="4" borderId="1" xfId="5" quotePrefix="1" applyNumberFormat="1" applyFont="1" applyFill="1" applyBorder="1" applyAlignment="1">
      <alignment vertical="center" wrapText="1"/>
    </xf>
    <xf numFmtId="167" fontId="46" fillId="4" borderId="0" xfId="0" applyNumberFormat="1" applyFont="1" applyFill="1" applyAlignment="1">
      <alignment horizontal="center" vertical="top"/>
    </xf>
    <xf numFmtId="0" fontId="46" fillId="4" borderId="0" xfId="0" applyFont="1" applyFill="1" applyAlignment="1">
      <alignment horizontal="left" vertical="top"/>
    </xf>
    <xf numFmtId="0" fontId="46" fillId="4" borderId="0" xfId="0" applyFont="1" applyFill="1" applyAlignment="1">
      <alignment horizontal="center" vertical="top"/>
    </xf>
    <xf numFmtId="0" fontId="46" fillId="4" borderId="0" xfId="0" applyFont="1" applyFill="1" applyAlignment="1">
      <alignment vertical="top"/>
    </xf>
    <xf numFmtId="167" fontId="19" fillId="4" borderId="0" xfId="0" applyNumberFormat="1" applyFont="1" applyFill="1" applyAlignment="1">
      <alignment horizontal="center" vertical="top"/>
    </xf>
    <xf numFmtId="0" fontId="19" fillId="4" borderId="0" xfId="0" applyFont="1" applyFill="1" applyAlignment="1">
      <alignment horizontal="left" vertical="top"/>
    </xf>
    <xf numFmtId="0" fontId="19" fillId="4" borderId="0" xfId="0" applyFont="1" applyFill="1" applyAlignment="1">
      <alignment horizontal="center" vertical="top"/>
    </xf>
    <xf numFmtId="0" fontId="19" fillId="4" borderId="0" xfId="0" applyFont="1" applyFill="1" applyAlignment="1">
      <alignment vertical="top"/>
    </xf>
    <xf numFmtId="0" fontId="8" fillId="0" borderId="0" xfId="3" applyFont="1" applyAlignment="1">
      <alignment horizontal="center"/>
    </xf>
    <xf numFmtId="0" fontId="8" fillId="0" borderId="0" xfId="4" applyFont="1" applyAlignment="1">
      <alignment horizontal="center"/>
    </xf>
    <xf numFmtId="0" fontId="8" fillId="0" borderId="0" xfId="3" applyFont="1" applyAlignment="1">
      <alignment horizontal="left"/>
    </xf>
    <xf numFmtId="0" fontId="35" fillId="0" borderId="1" xfId="5" applyFont="1" applyBorder="1" applyAlignment="1">
      <alignment horizontal="left" vertical="center" wrapText="1"/>
    </xf>
    <xf numFmtId="0" fontId="34" fillId="6" borderId="1" xfId="5" applyFont="1" applyFill="1" applyBorder="1" applyAlignment="1">
      <alignment vertical="center" wrapText="1"/>
    </xf>
    <xf numFmtId="0" fontId="34" fillId="6" borderId="1" xfId="5" quotePrefix="1" applyFont="1" applyFill="1" applyBorder="1" applyAlignment="1">
      <alignment horizontal="left" vertical="center" wrapText="1"/>
    </xf>
    <xf numFmtId="49" fontId="34" fillId="6" borderId="1" xfId="5" applyNumberFormat="1" applyFont="1" applyFill="1" applyBorder="1" applyAlignment="1">
      <alignment vertical="center" wrapText="1"/>
    </xf>
    <xf numFmtId="49" fontId="34" fillId="6" borderId="1" xfId="5" applyNumberFormat="1" applyFont="1" applyFill="1" applyBorder="1" applyAlignment="1">
      <alignment horizontal="left" vertical="center" wrapText="1"/>
    </xf>
    <xf numFmtId="0" fontId="34" fillId="6" borderId="1" xfId="5" applyFont="1" applyFill="1" applyBorder="1" applyAlignment="1">
      <alignment horizontal="left" vertical="center" wrapText="1"/>
    </xf>
    <xf numFmtId="0" fontId="36" fillId="4" borderId="0" xfId="5" quotePrefix="1" applyFont="1" applyFill="1" applyAlignment="1">
      <alignment horizontal="center"/>
    </xf>
    <xf numFmtId="0" fontId="8" fillId="4" borderId="0" xfId="3" applyFont="1" applyFill="1" applyAlignment="1">
      <alignment vertical="top"/>
    </xf>
    <xf numFmtId="0" fontId="8" fillId="4" borderId="0" xfId="3" applyFont="1" applyFill="1" applyAlignment="1">
      <alignment horizontal="left" vertical="top"/>
    </xf>
    <xf numFmtId="0" fontId="8" fillId="4" borderId="0" xfId="3" applyFont="1" applyFill="1" applyAlignment="1">
      <alignment horizontal="center" vertical="top"/>
    </xf>
    <xf numFmtId="167" fontId="8" fillId="4" borderId="0" xfId="3" applyNumberFormat="1" applyFont="1" applyFill="1" applyAlignment="1">
      <alignment horizontal="center" vertical="top"/>
    </xf>
    <xf numFmtId="0" fontId="21" fillId="0" borderId="0" xfId="3" applyFont="1"/>
    <xf numFmtId="0" fontId="5" fillId="0" borderId="1" xfId="3" applyFont="1" applyBorder="1" applyAlignment="1">
      <alignment wrapText="1"/>
    </xf>
    <xf numFmtId="0" fontId="5" fillId="0" borderId="1" xfId="3" applyFont="1" applyBorder="1" applyAlignment="1">
      <alignment horizontal="left"/>
    </xf>
    <xf numFmtId="0" fontId="22" fillId="0" borderId="0" xfId="3" applyFont="1"/>
    <xf numFmtId="0" fontId="4" fillId="0" borderId="1" xfId="3" applyFont="1" applyBorder="1" applyAlignment="1">
      <alignment wrapText="1"/>
    </xf>
    <xf numFmtId="0" fontId="4" fillId="0" borderId="1" xfId="3" applyFont="1" applyBorder="1" applyAlignment="1">
      <alignment horizontal="left"/>
    </xf>
    <xf numFmtId="0" fontId="28" fillId="0" borderId="0" xfId="3" applyFont="1"/>
    <xf numFmtId="0" fontId="8" fillId="0" borderId="0" xfId="3" applyFont="1"/>
    <xf numFmtId="0" fontId="46" fillId="4" borderId="0" xfId="3" applyFont="1" applyFill="1" applyAlignment="1">
      <alignment vertical="top"/>
    </xf>
    <xf numFmtId="0" fontId="46" fillId="4" borderId="0" xfId="3" applyFont="1" applyFill="1" applyAlignment="1">
      <alignment horizontal="left" vertical="top"/>
    </xf>
    <xf numFmtId="0" fontId="46" fillId="4" borderId="0" xfId="3" applyFont="1" applyFill="1" applyAlignment="1">
      <alignment horizontal="center" vertical="top"/>
    </xf>
    <xf numFmtId="167" fontId="46" fillId="4" borderId="0" xfId="3" applyNumberFormat="1" applyFont="1" applyFill="1" applyAlignment="1">
      <alignment horizontal="center" vertical="top"/>
    </xf>
    <xf numFmtId="166" fontId="8" fillId="0" borderId="0" xfId="3" applyNumberFormat="1" applyFont="1"/>
    <xf numFmtId="4" fontId="8" fillId="0" borderId="0" xfId="3" applyNumberFormat="1" applyFont="1"/>
    <xf numFmtId="0" fontId="23" fillId="0" borderId="0" xfId="3" applyFont="1"/>
    <xf numFmtId="4" fontId="49" fillId="0" borderId="1" xfId="5" applyNumberFormat="1" applyFont="1" applyBorder="1" applyAlignment="1">
      <alignment vertical="center"/>
    </xf>
    <xf numFmtId="4" fontId="49" fillId="0" borderId="1" xfId="5" applyNumberFormat="1" applyFont="1" applyBorder="1" applyAlignment="1">
      <alignment horizontal="right" vertical="center"/>
    </xf>
    <xf numFmtId="0" fontId="25" fillId="0" borderId="1" xfId="5" applyFont="1" applyBorder="1" applyAlignment="1">
      <alignment horizontal="center" vertical="center" wrapText="1"/>
    </xf>
    <xf numFmtId="0" fontId="25" fillId="2" borderId="1" xfId="5" applyFont="1" applyFill="1" applyBorder="1" applyAlignment="1">
      <alignment horizontal="center" vertical="center" wrapText="1"/>
    </xf>
    <xf numFmtId="49" fontId="34" fillId="4" borderId="1" xfId="5" applyNumberFormat="1" applyFont="1" applyFill="1" applyBorder="1" applyAlignment="1">
      <alignment vertical="center" wrapText="1"/>
    </xf>
    <xf numFmtId="4" fontId="8" fillId="0" borderId="0" xfId="3" applyNumberFormat="1" applyFont="1" applyAlignment="1">
      <alignment horizontal="right"/>
    </xf>
    <xf numFmtId="166" fontId="8" fillId="0" borderId="0" xfId="3" applyNumberFormat="1" applyFont="1" applyAlignment="1">
      <alignment horizontal="right"/>
    </xf>
    <xf numFmtId="49" fontId="11" fillId="0" borderId="2" xfId="7" quotePrefix="1" applyNumberFormat="1" applyFont="1" applyBorder="1" applyAlignment="1">
      <alignment horizontal="center" vertical="center" wrapText="1"/>
    </xf>
    <xf numFmtId="0" fontId="10" fillId="0" borderId="1" xfId="10" applyFont="1" applyBorder="1" applyAlignment="1">
      <alignment horizontal="center" vertical="center" wrapText="1"/>
    </xf>
    <xf numFmtId="0" fontId="34" fillId="4" borderId="1" xfId="5" quotePrefix="1" applyFont="1" applyFill="1" applyBorder="1" applyAlignment="1">
      <alignment vertical="center" wrapText="1"/>
    </xf>
    <xf numFmtId="4" fontId="29" fillId="2" borderId="1" xfId="12" applyNumberFormat="1" applyFont="1" applyFill="1" applyBorder="1" applyAlignment="1">
      <alignment horizontal="right"/>
    </xf>
    <xf numFmtId="4" fontId="29" fillId="2" borderId="1" xfId="12" applyNumberFormat="1" applyFont="1" applyFill="1" applyBorder="1" applyAlignment="1">
      <alignment horizontal="right" wrapText="1"/>
    </xf>
    <xf numFmtId="0" fontId="29" fillId="2" borderId="1" xfId="12" applyFont="1" applyFill="1" applyBorder="1" applyAlignment="1">
      <alignment horizontal="center"/>
    </xf>
    <xf numFmtId="0" fontId="30" fillId="0" borderId="1" xfId="12" applyFont="1" applyBorder="1" applyAlignment="1">
      <alignment vertical="center" wrapText="1"/>
    </xf>
    <xf numFmtId="0" fontId="30" fillId="4" borderId="1" xfId="12" quotePrefix="1" applyFont="1" applyFill="1" applyBorder="1" applyAlignment="1">
      <alignment vertical="center" wrapText="1"/>
    </xf>
    <xf numFmtId="0" fontId="30" fillId="4" borderId="1" xfId="12" applyFont="1" applyFill="1" applyBorder="1" applyAlignment="1">
      <alignment vertical="center" wrapText="1"/>
    </xf>
    <xf numFmtId="0" fontId="30" fillId="8" borderId="1" xfId="12" applyFont="1" applyFill="1" applyBorder="1" applyAlignment="1">
      <alignment horizontal="left" vertical="center" wrapText="1"/>
    </xf>
    <xf numFmtId="4" fontId="29" fillId="4" borderId="1" xfId="12" applyNumberFormat="1" applyFont="1" applyFill="1" applyBorder="1" applyAlignment="1">
      <alignment horizontal="right" vertical="center"/>
    </xf>
    <xf numFmtId="0" fontId="29" fillId="4" borderId="1" xfId="12" applyFont="1" applyFill="1" applyBorder="1" applyAlignment="1">
      <alignment vertical="center" wrapText="1"/>
    </xf>
    <xf numFmtId="0" fontId="29" fillId="4" borderId="1" xfId="12" quotePrefix="1" applyFont="1" applyFill="1" applyBorder="1" applyAlignment="1">
      <alignment vertical="center" wrapText="1"/>
    </xf>
    <xf numFmtId="0" fontId="14" fillId="4" borderId="1" xfId="7" applyFont="1" applyFill="1" applyBorder="1" applyAlignment="1">
      <alignment vertical="center" wrapText="1"/>
    </xf>
    <xf numFmtId="49" fontId="14" fillId="4" borderId="1" xfId="7" applyNumberFormat="1" applyFont="1" applyFill="1" applyBorder="1" applyAlignment="1">
      <alignment horizontal="left" vertical="center" wrapText="1"/>
    </xf>
    <xf numFmtId="0" fontId="14" fillId="4" borderId="1" xfId="7" quotePrefix="1" applyFont="1" applyFill="1" applyBorder="1" applyAlignment="1">
      <alignment horizontal="left" vertical="center" wrapText="1"/>
    </xf>
    <xf numFmtId="0" fontId="14" fillId="4" borderId="1" xfId="7" quotePrefix="1" applyFont="1" applyFill="1" applyBorder="1" applyAlignment="1">
      <alignment vertical="center" wrapText="1"/>
    </xf>
    <xf numFmtId="4" fontId="14" fillId="4" borderId="1" xfId="12" applyNumberFormat="1" applyFont="1" applyFill="1" applyBorder="1" applyAlignment="1">
      <alignment horizontal="right" vertical="center"/>
    </xf>
    <xf numFmtId="0" fontId="30" fillId="5" borderId="1" xfId="12" applyFont="1" applyFill="1" applyBorder="1" applyAlignment="1">
      <alignment vertical="center" wrapText="1"/>
    </xf>
    <xf numFmtId="0" fontId="30" fillId="4" borderId="1" xfId="12" applyFont="1" applyFill="1" applyBorder="1" applyAlignment="1">
      <alignment vertical="center"/>
    </xf>
    <xf numFmtId="49" fontId="30" fillId="4" borderId="1" xfId="12" applyNumberFormat="1" applyFont="1" applyFill="1" applyBorder="1" applyAlignment="1">
      <alignment vertical="center"/>
    </xf>
    <xf numFmtId="0" fontId="29" fillId="4" borderId="1" xfId="12" applyFont="1" applyFill="1" applyBorder="1" applyAlignment="1">
      <alignment vertical="center"/>
    </xf>
    <xf numFmtId="4" fontId="30" fillId="4" borderId="1" xfId="12" quotePrefix="1" applyNumberFormat="1" applyFont="1" applyFill="1" applyBorder="1" applyAlignment="1">
      <alignment vertical="center" wrapText="1"/>
    </xf>
    <xf numFmtId="4" fontId="30" fillId="4" borderId="1" xfId="12" quotePrefix="1" applyNumberFormat="1" applyFont="1" applyFill="1" applyBorder="1" applyAlignment="1">
      <alignment horizontal="left" vertical="center" wrapText="1"/>
    </xf>
    <xf numFmtId="0" fontId="30" fillId="4" borderId="1" xfId="12" quotePrefix="1" applyFont="1" applyFill="1" applyBorder="1" applyAlignment="1">
      <alignment horizontal="left" vertical="center" wrapText="1"/>
    </xf>
    <xf numFmtId="49" fontId="30" fillId="4" borderId="1" xfId="12" applyNumberFormat="1" applyFont="1" applyFill="1" applyBorder="1" applyAlignment="1">
      <alignment vertical="center" wrapText="1"/>
    </xf>
    <xf numFmtId="0" fontId="30" fillId="4" borderId="1" xfId="12" applyFont="1" applyFill="1" applyBorder="1" applyAlignment="1">
      <alignment horizontal="left" vertical="center"/>
    </xf>
    <xf numFmtId="4" fontId="34" fillId="4" borderId="1" xfId="12" applyNumberFormat="1" applyFont="1" applyFill="1" applyBorder="1" applyAlignment="1">
      <alignment vertical="center" wrapText="1"/>
    </xf>
    <xf numFmtId="0" fontId="30" fillId="8" borderId="1" xfId="12" applyFont="1" applyFill="1" applyBorder="1" applyAlignment="1">
      <alignment horizontal="left" vertical="center"/>
    </xf>
    <xf numFmtId="49" fontId="30" fillId="4" borderId="1" xfId="12" applyNumberFormat="1" applyFont="1" applyFill="1" applyBorder="1" applyAlignment="1">
      <alignment horizontal="left" vertical="center" wrapText="1"/>
    </xf>
    <xf numFmtId="0" fontId="30" fillId="8" borderId="1" xfId="12" applyFont="1" applyFill="1" applyBorder="1" applyAlignment="1">
      <alignment vertical="center"/>
    </xf>
    <xf numFmtId="0" fontId="14" fillId="5" borderId="0" xfId="3" applyFont="1" applyFill="1"/>
    <xf numFmtId="4" fontId="30" fillId="4" borderId="7" xfId="12" applyNumberFormat="1" applyFont="1" applyFill="1" applyBorder="1" applyAlignment="1">
      <alignment horizontal="right" vertical="center"/>
    </xf>
    <xf numFmtId="4" fontId="14" fillId="4" borderId="7" xfId="12" applyNumberFormat="1" applyFont="1" applyFill="1" applyBorder="1" applyAlignment="1">
      <alignment horizontal="right" vertical="center"/>
    </xf>
    <xf numFmtId="166" fontId="34" fillId="4" borderId="7" xfId="12" applyNumberFormat="1" applyFont="1" applyFill="1" applyBorder="1" applyAlignment="1">
      <alignment vertical="center"/>
    </xf>
    <xf numFmtId="0" fontId="30" fillId="8" borderId="1" xfId="12" quotePrefix="1" applyFont="1" applyFill="1" applyBorder="1" applyAlignment="1">
      <alignment horizontal="left" vertical="center" wrapText="1"/>
    </xf>
    <xf numFmtId="166" fontId="34" fillId="4" borderId="1" xfId="12" applyNumberFormat="1" applyFont="1" applyFill="1" applyBorder="1" applyAlignment="1">
      <alignment vertical="center"/>
    </xf>
    <xf numFmtId="4" fontId="30" fillId="4" borderId="1" xfId="12" applyNumberFormat="1" applyFont="1" applyFill="1" applyBorder="1" applyAlignment="1">
      <alignment vertical="center"/>
    </xf>
    <xf numFmtId="49" fontId="30" fillId="4" borderId="1" xfId="12" quotePrefix="1" applyNumberFormat="1" applyFont="1" applyFill="1" applyBorder="1" applyAlignment="1">
      <alignment horizontal="left" vertical="center" wrapText="1"/>
    </xf>
    <xf numFmtId="49" fontId="30" fillId="8" borderId="1" xfId="12" applyNumberFormat="1" applyFont="1" applyFill="1" applyBorder="1" applyAlignment="1">
      <alignment vertical="center" wrapText="1"/>
    </xf>
    <xf numFmtId="49" fontId="30" fillId="4" borderId="7" xfId="12" applyNumberFormat="1" applyFont="1" applyFill="1" applyBorder="1" applyAlignment="1">
      <alignment horizontal="left" vertical="center" wrapText="1"/>
    </xf>
    <xf numFmtId="49" fontId="30" fillId="8" borderId="1" xfId="12" applyNumberFormat="1" applyFont="1" applyFill="1" applyBorder="1" applyAlignment="1">
      <alignment vertical="center"/>
    </xf>
    <xf numFmtId="0" fontId="30" fillId="8" borderId="1" xfId="12" applyFont="1" applyFill="1" applyBorder="1" applyAlignment="1">
      <alignment vertical="center" wrapText="1"/>
    </xf>
    <xf numFmtId="4" fontId="30" fillId="0" borderId="1" xfId="12" applyNumberFormat="1" applyFont="1" applyBorder="1" applyAlignment="1">
      <alignment horizontal="right" vertical="center"/>
    </xf>
    <xf numFmtId="4" fontId="29" fillId="0" borderId="1" xfId="12" applyNumberFormat="1" applyFont="1" applyBorder="1" applyAlignment="1">
      <alignment horizontal="right" vertical="center"/>
    </xf>
    <xf numFmtId="0" fontId="29" fillId="0" borderId="1" xfId="12" applyFont="1" applyBorder="1" applyAlignment="1">
      <alignment vertical="center" wrapText="1"/>
    </xf>
    <xf numFmtId="49" fontId="29" fillId="0" borderId="1" xfId="12" applyNumberFormat="1" applyFont="1" applyBorder="1" applyAlignment="1">
      <alignment horizontal="left" vertical="center"/>
    </xf>
    <xf numFmtId="0" fontId="30" fillId="0" borderId="1" xfId="12" applyFont="1" applyBorder="1" applyAlignment="1">
      <alignment horizontal="center"/>
    </xf>
    <xf numFmtId="0" fontId="30" fillId="0" borderId="0" xfId="12" applyFont="1" applyAlignment="1">
      <alignment horizontal="right"/>
    </xf>
    <xf numFmtId="0" fontId="30" fillId="0" borderId="0" xfId="12" applyFont="1"/>
    <xf numFmtId="0" fontId="31" fillId="4" borderId="0" xfId="12" quotePrefix="1" applyFont="1" applyFill="1" applyAlignment="1">
      <alignment horizontal="center"/>
    </xf>
    <xf numFmtId="0" fontId="30" fillId="7" borderId="1" xfId="12" applyFont="1" applyFill="1" applyBorder="1" applyAlignment="1">
      <alignment horizontal="center"/>
    </xf>
    <xf numFmtId="4" fontId="29" fillId="7" borderId="1" xfId="12" applyNumberFormat="1" applyFont="1" applyFill="1" applyBorder="1" applyAlignment="1">
      <alignment horizontal="right" vertical="center" wrapText="1"/>
    </xf>
    <xf numFmtId="4" fontId="30" fillId="7" borderId="1" xfId="12" applyNumberFormat="1" applyFont="1" applyFill="1" applyBorder="1" applyAlignment="1">
      <alignment horizontal="right" vertical="center" wrapText="1"/>
    </xf>
    <xf numFmtId="0" fontId="8" fillId="0" borderId="0" xfId="4" applyFont="1" applyAlignment="1">
      <alignment horizontal="left" wrapText="1"/>
    </xf>
    <xf numFmtId="0" fontId="35" fillId="0" borderId="0" xfId="5" applyFont="1" applyAlignment="1">
      <alignment horizontal="center"/>
    </xf>
    <xf numFmtId="0" fontId="34" fillId="0" borderId="0" xfId="5" applyFont="1" applyAlignment="1">
      <alignment horizontal="center"/>
    </xf>
    <xf numFmtId="0" fontId="29" fillId="4" borderId="1" xfId="12" applyFont="1" applyFill="1" applyBorder="1" applyAlignment="1">
      <alignment horizontal="left" vertical="center" wrapText="1"/>
    </xf>
    <xf numFmtId="4" fontId="49" fillId="4" borderId="1" xfId="5" applyNumberFormat="1" applyFont="1" applyFill="1" applyBorder="1" applyAlignment="1">
      <alignment vertical="center"/>
    </xf>
    <xf numFmtId="0" fontId="51" fillId="0" borderId="0" xfId="0" applyFont="1"/>
    <xf numFmtId="0" fontId="52" fillId="0" borderId="0" xfId="3" applyFont="1"/>
    <xf numFmtId="0" fontId="34" fillId="5" borderId="1" xfId="5" applyFont="1" applyFill="1" applyBorder="1" applyAlignment="1">
      <alignment vertical="center" wrapText="1"/>
    </xf>
    <xf numFmtId="49" fontId="34" fillId="5" borderId="1" xfId="5" applyNumberFormat="1" applyFont="1" applyFill="1" applyBorder="1" applyAlignment="1">
      <alignment vertical="center" wrapText="1"/>
    </xf>
    <xf numFmtId="0" fontId="34" fillId="5" borderId="1" xfId="5" quotePrefix="1" applyFont="1" applyFill="1" applyBorder="1" applyAlignment="1">
      <alignment horizontal="left" vertical="center" wrapText="1"/>
    </xf>
    <xf numFmtId="49" fontId="34" fillId="5" borderId="1" xfId="5" applyNumberFormat="1" applyFont="1" applyFill="1" applyBorder="1" applyAlignment="1">
      <alignment horizontal="left" vertical="center" wrapText="1"/>
    </xf>
    <xf numFmtId="0" fontId="34" fillId="5" borderId="1" xfId="5" applyFont="1" applyFill="1" applyBorder="1" applyAlignment="1">
      <alignment horizontal="left" vertical="center" wrapText="1"/>
    </xf>
    <xf numFmtId="4" fontId="5" fillId="0" borderId="0" xfId="3" applyNumberFormat="1" applyFont="1"/>
    <xf numFmtId="0" fontId="4" fillId="0" borderId="0" xfId="3" applyFont="1" applyAlignment="1">
      <alignment horizontal="right"/>
    </xf>
    <xf numFmtId="0" fontId="4" fillId="0" borderId="0" xfId="3" applyFont="1" applyAlignment="1">
      <alignment horizontal="left"/>
    </xf>
    <xf numFmtId="4" fontId="4" fillId="0" borderId="0" xfId="3" applyNumberFormat="1" applyFont="1" applyAlignment="1">
      <alignment vertical="center"/>
    </xf>
    <xf numFmtId="0" fontId="4" fillId="0" borderId="0" xfId="3" applyFont="1" applyAlignment="1">
      <alignment vertical="center" wrapText="1"/>
    </xf>
    <xf numFmtId="0" fontId="4" fillId="0" borderId="0" xfId="3" applyFont="1" applyAlignment="1">
      <alignment vertical="center"/>
    </xf>
    <xf numFmtId="4" fontId="5" fillId="0" borderId="0" xfId="3" applyNumberFormat="1" applyFont="1" applyAlignment="1">
      <alignment vertical="center"/>
    </xf>
    <xf numFmtId="0" fontId="5" fillId="0" borderId="0" xfId="3" applyFont="1" applyAlignment="1">
      <alignment vertical="center" wrapText="1"/>
    </xf>
    <xf numFmtId="0" fontId="5" fillId="0" borderId="0" xfId="3" applyFont="1" applyAlignment="1">
      <alignment vertical="center"/>
    </xf>
    <xf numFmtId="4" fontId="5" fillId="0" borderId="0" xfId="3" applyNumberFormat="1" applyFont="1" applyAlignment="1">
      <alignment vertical="center" wrapText="1"/>
    </xf>
    <xf numFmtId="0" fontId="5" fillId="0" borderId="0" xfId="3" applyFont="1" applyAlignment="1">
      <alignment horizontal="left" vertical="center"/>
    </xf>
    <xf numFmtId="164" fontId="4" fillId="0" borderId="0" xfId="3" applyNumberFormat="1" applyFont="1"/>
    <xf numFmtId="166" fontId="37" fillId="2" borderId="1" xfId="13" applyNumberFormat="1" applyFont="1" applyFill="1" applyBorder="1" applyAlignment="1">
      <alignment horizontal="right"/>
    </xf>
    <xf numFmtId="0" fontId="37" fillId="2" borderId="1" xfId="13" applyFont="1" applyFill="1" applyBorder="1"/>
    <xf numFmtId="0" fontId="37" fillId="2" borderId="1" xfId="13" applyFont="1" applyFill="1" applyBorder="1" applyAlignment="1">
      <alignment horizontal="center"/>
    </xf>
    <xf numFmtId="166" fontId="28" fillId="0" borderId="1" xfId="13" applyNumberFormat="1" applyFont="1" applyBorder="1" applyAlignment="1">
      <alignment horizontal="right" vertical="center"/>
    </xf>
    <xf numFmtId="166" fontId="28" fillId="2" borderId="1" xfId="13" applyNumberFormat="1" applyFont="1" applyFill="1" applyBorder="1" applyAlignment="1">
      <alignment horizontal="right" vertical="center"/>
    </xf>
    <xf numFmtId="0" fontId="28" fillId="0" borderId="1" xfId="13" applyFont="1" applyBorder="1" applyAlignment="1">
      <alignment vertical="center" wrapText="1"/>
    </xf>
    <xf numFmtId="0" fontId="28" fillId="0" borderId="1" xfId="13" applyFont="1" applyBorder="1" applyAlignment="1">
      <alignment horizontal="left" vertical="center"/>
    </xf>
    <xf numFmtId="0" fontId="28" fillId="0" borderId="1" xfId="13" applyFont="1" applyBorder="1" applyAlignment="1">
      <alignment vertical="center"/>
    </xf>
    <xf numFmtId="0" fontId="28" fillId="4" borderId="1" xfId="13" applyFont="1" applyFill="1" applyBorder="1" applyAlignment="1">
      <alignment vertical="center" wrapText="1"/>
    </xf>
    <xf numFmtId="166" fontId="37" fillId="0" borderId="1" xfId="13" applyNumberFormat="1" applyFont="1" applyBorder="1" applyAlignment="1">
      <alignment horizontal="right" vertical="center"/>
    </xf>
    <xf numFmtId="166" fontId="37" fillId="2" borderId="1" xfId="13" applyNumberFormat="1" applyFont="1" applyFill="1" applyBorder="1" applyAlignment="1">
      <alignment horizontal="right" vertical="center"/>
    </xf>
    <xf numFmtId="0" fontId="37" fillId="0" borderId="1" xfId="13" applyFont="1" applyBorder="1" applyAlignment="1">
      <alignment vertical="center" wrapText="1"/>
    </xf>
    <xf numFmtId="0" fontId="37" fillId="0" borderId="1" xfId="13" applyFont="1" applyBorder="1" applyAlignment="1">
      <alignment vertical="center"/>
    </xf>
    <xf numFmtId="166" fontId="28" fillId="2" borderId="1" xfId="13" applyNumberFormat="1" applyFont="1" applyFill="1" applyBorder="1" applyAlignment="1">
      <alignment horizontal="center" vertical="center"/>
    </xf>
    <xf numFmtId="0" fontId="28" fillId="0" borderId="1" xfId="13" applyFont="1" applyBorder="1" applyAlignment="1">
      <alignment horizontal="left" vertical="center" wrapText="1"/>
    </xf>
    <xf numFmtId="0" fontId="28" fillId="0" borderId="1" xfId="13" applyFont="1" applyBorder="1" applyAlignment="1">
      <alignment horizontal="center" vertical="center"/>
    </xf>
    <xf numFmtId="0" fontId="37" fillId="0" borderId="1" xfId="13" applyFont="1" applyBorder="1" applyAlignment="1">
      <alignment horizontal="left" vertical="center"/>
    </xf>
    <xf numFmtId="167" fontId="5" fillId="4" borderId="11" xfId="0" applyNumberFormat="1" applyFont="1" applyFill="1" applyBorder="1" applyAlignment="1">
      <alignment horizontal="center" vertical="center" wrapText="1"/>
    </xf>
    <xf numFmtId="167" fontId="5" fillId="0" borderId="12" xfId="0" applyNumberFormat="1" applyFont="1" applyBorder="1" applyAlignment="1">
      <alignment horizontal="center" vertical="center" wrapText="1"/>
    </xf>
    <xf numFmtId="0" fontId="37" fillId="2" borderId="1" xfId="13" applyFont="1" applyFill="1" applyBorder="1" applyAlignment="1">
      <alignment vertical="center" wrapText="1"/>
    </xf>
    <xf numFmtId="0" fontId="37" fillId="2" borderId="1" xfId="13" applyFont="1" applyFill="1" applyBorder="1" applyAlignment="1">
      <alignment vertical="center"/>
    </xf>
    <xf numFmtId="166" fontId="37" fillId="4" borderId="1" xfId="13" applyNumberFormat="1" applyFont="1" applyFill="1" applyBorder="1" applyAlignment="1">
      <alignment horizontal="right" vertical="center"/>
    </xf>
    <xf numFmtId="166" fontId="28" fillId="4" borderId="1" xfId="13" applyNumberFormat="1" applyFont="1" applyFill="1" applyBorder="1" applyAlignment="1">
      <alignment horizontal="right" vertical="center"/>
    </xf>
    <xf numFmtId="167" fontId="5" fillId="0" borderId="11" xfId="0" applyNumberFormat="1" applyFont="1" applyBorder="1" applyAlignment="1">
      <alignment horizontal="center" vertical="center" wrapText="1"/>
    </xf>
    <xf numFmtId="0" fontId="28" fillId="0" borderId="1" xfId="13" applyFont="1" applyBorder="1" applyAlignment="1">
      <alignment horizontal="center" vertical="center" wrapText="1"/>
    </xf>
    <xf numFmtId="0" fontId="28" fillId="2" borderId="1" xfId="13" applyFont="1" applyFill="1" applyBorder="1" applyAlignment="1">
      <alignment horizontal="center" vertical="center" wrapText="1"/>
    </xf>
    <xf numFmtId="0" fontId="28" fillId="0" borderId="0" xfId="13" applyFont="1" applyAlignment="1">
      <alignment horizontal="right"/>
    </xf>
    <xf numFmtId="0" fontId="28" fillId="0" borderId="0" xfId="13" applyFont="1"/>
    <xf numFmtId="0" fontId="10" fillId="0" borderId="0" xfId="0" applyFont="1" applyAlignment="1">
      <alignment horizontal="left"/>
    </xf>
    <xf numFmtId="0" fontId="53" fillId="0" borderId="0" xfId="3" applyFont="1" applyAlignment="1">
      <alignment horizontal="left"/>
    </xf>
    <xf numFmtId="0" fontId="30" fillId="0" borderId="1" xfId="12" applyFont="1" applyBorder="1" applyAlignment="1">
      <alignment horizontal="center" vertical="center" wrapText="1"/>
    </xf>
    <xf numFmtId="0" fontId="30" fillId="4" borderId="7" xfId="12" applyFont="1" applyFill="1" applyBorder="1" applyAlignment="1">
      <alignment horizontal="left" vertical="center" wrapText="1"/>
    </xf>
    <xf numFmtId="4" fontId="30" fillId="4" borderId="1" xfId="12" applyNumberFormat="1" applyFont="1" applyFill="1" applyBorder="1" applyAlignment="1">
      <alignment horizontal="right" vertical="center"/>
    </xf>
    <xf numFmtId="0" fontId="30" fillId="4" borderId="1" xfId="12" applyFont="1" applyFill="1" applyBorder="1" applyAlignment="1">
      <alignment horizontal="left" vertical="center" wrapText="1"/>
    </xf>
    <xf numFmtId="4" fontId="44" fillId="3" borderId="1" xfId="14" applyNumberFormat="1" applyFont="1" applyFill="1" applyBorder="1" applyAlignment="1">
      <alignment horizontal="center"/>
    </xf>
    <xf numFmtId="0" fontId="44" fillId="3" borderId="2" xfId="14" applyFont="1" applyFill="1" applyBorder="1" applyAlignment="1">
      <alignment horizontal="left" vertical="center"/>
    </xf>
    <xf numFmtId="0" fontId="44" fillId="3" borderId="1" xfId="14" applyFont="1" applyFill="1" applyBorder="1" applyAlignment="1">
      <alignment horizontal="center" vertical="center"/>
    </xf>
    <xf numFmtId="4" fontId="43" fillId="0" borderId="1" xfId="14" applyNumberFormat="1" applyFont="1" applyBorder="1" applyAlignment="1">
      <alignment horizontal="center" vertical="center"/>
    </xf>
    <xf numFmtId="0" fontId="43" fillId="0" borderId="2" xfId="14" applyFont="1" applyBorder="1" applyAlignment="1">
      <alignment horizontal="center" vertical="center" wrapText="1"/>
    </xf>
    <xf numFmtId="0" fontId="43" fillId="0" borderId="1" xfId="14" applyFont="1" applyBorder="1" applyAlignment="1">
      <alignment horizontal="center" vertical="center"/>
    </xf>
    <xf numFmtId="4" fontId="44" fillId="2" borderId="1" xfId="14" applyNumberFormat="1" applyFont="1" applyFill="1" applyBorder="1" applyAlignment="1">
      <alignment horizontal="center" vertical="center"/>
    </xf>
    <xf numFmtId="0" fontId="44" fillId="0" borderId="2" xfId="14" applyFont="1" applyBorder="1" applyAlignment="1">
      <alignment horizontal="center" vertical="center" wrapText="1"/>
    </xf>
    <xf numFmtId="0" fontId="44" fillId="0" borderId="1" xfId="14" applyFont="1" applyBorder="1" applyAlignment="1">
      <alignment horizontal="center" vertical="center"/>
    </xf>
    <xf numFmtId="4" fontId="43" fillId="0" borderId="1" xfId="14" applyNumberFormat="1" applyFont="1" applyBorder="1" applyAlignment="1">
      <alignment horizontal="center"/>
    </xf>
    <xf numFmtId="0" fontId="43" fillId="4" borderId="1" xfId="14" applyFont="1" applyFill="1" applyBorder="1" applyAlignment="1">
      <alignment horizontal="left" wrapText="1"/>
    </xf>
    <xf numFmtId="0" fontId="43" fillId="0" borderId="1" xfId="14" applyFont="1" applyBorder="1" applyAlignment="1">
      <alignment horizontal="center"/>
    </xf>
    <xf numFmtId="4" fontId="43" fillId="0" borderId="6" xfId="14" applyNumberFormat="1" applyFont="1" applyBorder="1" applyAlignment="1">
      <alignment horizontal="center"/>
    </xf>
    <xf numFmtId="0" fontId="43" fillId="4" borderId="1" xfId="14" applyFont="1" applyFill="1" applyBorder="1" applyAlignment="1">
      <alignment vertical="center" wrapText="1"/>
    </xf>
    <xf numFmtId="0" fontId="43" fillId="0" borderId="1" xfId="14" applyFont="1" applyBorder="1" applyAlignment="1">
      <alignment horizontal="left" wrapText="1"/>
    </xf>
    <xf numFmtId="0" fontId="43" fillId="0" borderId="1" xfId="14" applyFont="1" applyBorder="1" applyAlignment="1">
      <alignment horizontal="left" vertical="center" wrapText="1"/>
    </xf>
    <xf numFmtId="0" fontId="43" fillId="4" borderId="1" xfId="14" applyFont="1" applyFill="1" applyBorder="1" applyAlignment="1">
      <alignment horizontal="left" vertical="center" wrapText="1"/>
    </xf>
    <xf numFmtId="0" fontId="43" fillId="0" borderId="6" xfId="14" applyFont="1" applyBorder="1" applyAlignment="1">
      <alignment horizontal="center"/>
    </xf>
    <xf numFmtId="0" fontId="43" fillId="0" borderId="1" xfId="14" applyFont="1" applyBorder="1" applyAlignment="1">
      <alignment vertical="center" wrapText="1"/>
    </xf>
    <xf numFmtId="0" fontId="43" fillId="0" borderId="1" xfId="14" applyFont="1" applyBorder="1" applyAlignment="1">
      <alignment horizontal="center" vertical="center" wrapText="1"/>
    </xf>
    <xf numFmtId="0" fontId="43" fillId="0" borderId="2" xfId="14" applyFont="1" applyBorder="1" applyAlignment="1">
      <alignment horizontal="center" vertical="center"/>
    </xf>
    <xf numFmtId="166" fontId="44" fillId="2" borderId="1" xfId="14" applyNumberFormat="1" applyFont="1" applyFill="1" applyBorder="1" applyAlignment="1">
      <alignment horizontal="center" vertical="center"/>
    </xf>
    <xf numFmtId="0" fontId="44" fillId="0" borderId="1" xfId="14" applyFont="1" applyBorder="1" applyAlignment="1">
      <alignment horizontal="center" vertical="center" wrapText="1"/>
    </xf>
    <xf numFmtId="166" fontId="43" fillId="0" borderId="1" xfId="14" applyNumberFormat="1" applyFont="1" applyBorder="1" applyAlignment="1">
      <alignment horizontal="center" vertical="center"/>
    </xf>
    <xf numFmtId="0" fontId="43" fillId="0" borderId="2" xfId="14" applyFont="1" applyBorder="1" applyAlignment="1">
      <alignment vertical="center" wrapText="1"/>
    </xf>
    <xf numFmtId="166" fontId="43" fillId="0" borderId="3" xfId="14" applyNumberFormat="1" applyFont="1" applyBorder="1" applyAlignment="1">
      <alignment horizontal="center" vertical="center"/>
    </xf>
    <xf numFmtId="166" fontId="43" fillId="0" borderId="6" xfId="14" applyNumberFormat="1" applyFont="1" applyBorder="1" applyAlignment="1">
      <alignment horizontal="center" vertical="center"/>
    </xf>
    <xf numFmtId="0" fontId="43" fillId="0" borderId="6" xfId="14" applyFont="1" applyBorder="1" applyAlignment="1">
      <alignment horizontal="centerContinuous" vertical="center" wrapText="1"/>
    </xf>
    <xf numFmtId="0" fontId="43" fillId="0" borderId="6" xfId="14" applyFont="1" applyBorder="1" applyAlignment="1">
      <alignment horizontal="centerContinuous" vertical="center"/>
    </xf>
    <xf numFmtId="49" fontId="43" fillId="0" borderId="2" xfId="14" applyNumberFormat="1" applyFont="1" applyBorder="1" applyAlignment="1">
      <alignment horizontal="center" vertical="center"/>
    </xf>
    <xf numFmtId="0" fontId="44" fillId="0" borderId="1" xfId="14" applyFont="1" applyBorder="1" applyAlignment="1">
      <alignment horizontal="centerContinuous" vertical="center" wrapText="1"/>
    </xf>
    <xf numFmtId="0" fontId="44" fillId="0" borderId="1" xfId="14" applyFont="1" applyBorder="1" applyAlignment="1">
      <alignment horizontal="centerContinuous" vertical="center"/>
    </xf>
    <xf numFmtId="4" fontId="43" fillId="4" borderId="1" xfId="14" applyNumberFormat="1" applyFont="1" applyFill="1" applyBorder="1" applyAlignment="1">
      <alignment horizontal="center"/>
    </xf>
    <xf numFmtId="166" fontId="50" fillId="0" borderId="1" xfId="14" applyNumberFormat="1" applyFont="1" applyBorder="1" applyAlignment="1">
      <alignment horizontal="center" vertical="center"/>
    </xf>
    <xf numFmtId="0" fontId="50" fillId="0" borderId="1" xfId="14" applyFont="1" applyBorder="1" applyAlignment="1">
      <alignment vertical="center" wrapText="1"/>
    </xf>
    <xf numFmtId="0" fontId="43" fillId="0" borderId="6" xfId="14" applyFont="1" applyBorder="1" applyAlignment="1">
      <alignment horizontal="center" vertical="top" wrapText="1"/>
    </xf>
    <xf numFmtId="0" fontId="43" fillId="0" borderId="1" xfId="14" applyFont="1" applyBorder="1" applyAlignment="1">
      <alignment horizontal="center" vertical="top" wrapText="1"/>
    </xf>
    <xf numFmtId="0" fontId="43" fillId="0" borderId="0" xfId="14" applyFont="1" applyAlignment="1">
      <alignment horizontal="right"/>
    </xf>
    <xf numFmtId="0" fontId="43" fillId="0" borderId="0" xfId="14" applyFont="1"/>
    <xf numFmtId="0" fontId="43" fillId="0" borderId="0" xfId="14" applyFont="1" applyAlignment="1">
      <alignment horizontal="left"/>
    </xf>
    <xf numFmtId="4" fontId="44" fillId="3" borderId="3" xfId="14" applyNumberFormat="1" applyFont="1" applyFill="1" applyBorder="1" applyAlignment="1">
      <alignment horizontal="center"/>
    </xf>
    <xf numFmtId="0" fontId="44" fillId="3" borderId="3" xfId="14" applyFont="1" applyFill="1" applyBorder="1" applyAlignment="1">
      <alignment horizontal="centerContinuous" vertical="center"/>
    </xf>
    <xf numFmtId="0" fontId="44" fillId="3" borderId="2" xfId="14" applyFont="1" applyFill="1" applyBorder="1" applyAlignment="1">
      <alignment horizontal="center"/>
    </xf>
    <xf numFmtId="166" fontId="43" fillId="4" borderId="3" xfId="14" applyNumberFormat="1" applyFont="1" applyFill="1" applyBorder="1" applyAlignment="1">
      <alignment horizontal="center" vertical="center"/>
    </xf>
    <xf numFmtId="166" fontId="44" fillId="2" borderId="3" xfId="14" applyNumberFormat="1" applyFont="1" applyFill="1" applyBorder="1" applyAlignment="1">
      <alignment horizontal="center" vertical="center"/>
    </xf>
    <xf numFmtId="0" fontId="44" fillId="0" borderId="2" xfId="14" applyFont="1" applyBorder="1" applyAlignment="1">
      <alignment horizontal="center" vertical="center"/>
    </xf>
    <xf numFmtId="0" fontId="43" fillId="0" borderId="3" xfId="14" applyFont="1" applyBorder="1" applyAlignment="1">
      <alignment horizontal="centerContinuous" vertical="center"/>
    </xf>
    <xf numFmtId="0" fontId="43" fillId="0" borderId="2" xfId="14" applyFont="1" applyBorder="1" applyAlignment="1">
      <alignment horizontal="centerContinuous" vertical="center" wrapText="1"/>
    </xf>
    <xf numFmtId="0" fontId="44" fillId="0" borderId="3" xfId="14" applyFont="1" applyBorder="1" applyAlignment="1">
      <alignment horizontal="centerContinuous" vertical="center"/>
    </xf>
    <xf numFmtId="0" fontId="44" fillId="0" borderId="2" xfId="14" applyFont="1" applyBorder="1" applyAlignment="1">
      <alignment horizontal="centerContinuous" vertical="center" wrapText="1"/>
    </xf>
    <xf numFmtId="4" fontId="43" fillId="0" borderId="3" xfId="14" applyNumberFormat="1" applyFont="1" applyBorder="1" applyAlignment="1">
      <alignment horizontal="center" vertical="center"/>
    </xf>
    <xf numFmtId="4" fontId="44" fillId="2" borderId="3" xfId="14" applyNumberFormat="1" applyFont="1" applyFill="1" applyBorder="1" applyAlignment="1">
      <alignment horizontal="center" vertical="center"/>
    </xf>
    <xf numFmtId="4" fontId="44" fillId="0" borderId="3" xfId="14" applyNumberFormat="1" applyFont="1" applyBorder="1" applyAlignment="1">
      <alignment horizontal="center" vertical="center"/>
    </xf>
    <xf numFmtId="166" fontId="43" fillId="0" borderId="5" xfId="14" applyNumberFormat="1" applyFont="1" applyBorder="1" applyAlignment="1">
      <alignment horizontal="center" vertical="center"/>
    </xf>
    <xf numFmtId="0" fontId="43" fillId="0" borderId="5" xfId="14" applyFont="1" applyBorder="1" applyAlignment="1">
      <alignment horizontal="centerContinuous" vertical="center"/>
    </xf>
    <xf numFmtId="0" fontId="43" fillId="0" borderId="4" xfId="14" applyFont="1" applyBorder="1" applyAlignment="1">
      <alignment horizontal="centerContinuous" vertical="center" wrapText="1"/>
    </xf>
    <xf numFmtId="49" fontId="43" fillId="0" borderId="4" xfId="14" applyNumberFormat="1" applyFont="1" applyBorder="1" applyAlignment="1">
      <alignment horizontal="center" vertical="center"/>
    </xf>
    <xf numFmtId="166" fontId="43" fillId="5" borderId="3" xfId="14" applyNumberFormat="1" applyFont="1" applyFill="1" applyBorder="1" applyAlignment="1">
      <alignment horizontal="center" vertical="center"/>
    </xf>
    <xf numFmtId="165" fontId="43" fillId="0" borderId="3" xfId="14" applyNumberFormat="1" applyFont="1" applyBorder="1" applyAlignment="1">
      <alignment horizontal="center" vertical="center"/>
    </xf>
    <xf numFmtId="165" fontId="44" fillId="0" borderId="3" xfId="14" applyNumberFormat="1" applyFont="1" applyBorder="1" applyAlignment="1">
      <alignment horizontal="center" vertical="center"/>
    </xf>
    <xf numFmtId="0" fontId="33" fillId="0" borderId="5" xfId="14" applyFont="1" applyBorder="1" applyAlignment="1">
      <alignment horizontal="center" vertical="top" wrapText="1"/>
    </xf>
    <xf numFmtId="0" fontId="33" fillId="0" borderId="4" xfId="14" applyFont="1" applyBorder="1" applyAlignment="1">
      <alignment horizontal="center" vertical="top" wrapText="1"/>
    </xf>
    <xf numFmtId="0" fontId="33" fillId="0" borderId="3" xfId="14" applyFont="1" applyBorder="1" applyAlignment="1">
      <alignment horizontal="center" vertical="top" wrapText="1"/>
    </xf>
    <xf numFmtId="0" fontId="33" fillId="0" borderId="2" xfId="14" applyFont="1" applyBorder="1" applyAlignment="1">
      <alignment horizontal="center" vertical="top" wrapText="1"/>
    </xf>
    <xf numFmtId="0" fontId="33" fillId="0" borderId="0" xfId="14" applyFont="1" applyAlignment="1">
      <alignment horizontal="right"/>
    </xf>
    <xf numFmtId="0" fontId="33" fillId="0" borderId="0" xfId="14" applyFont="1"/>
    <xf numFmtId="0" fontId="33" fillId="0" borderId="0" xfId="14" applyFont="1" applyAlignment="1">
      <alignment horizontal="left"/>
    </xf>
    <xf numFmtId="164" fontId="32" fillId="0" borderId="0" xfId="14" applyNumberFormat="1" applyFont="1" applyAlignment="1">
      <alignment horizontal="center"/>
    </xf>
    <xf numFmtId="164" fontId="32" fillId="0" borderId="0" xfId="14" applyNumberFormat="1" applyFont="1" applyAlignment="1">
      <alignment horizontal="left" vertical="center"/>
    </xf>
    <xf numFmtId="164" fontId="32" fillId="0" borderId="0" xfId="14" applyNumberFormat="1" applyFont="1" applyAlignment="1">
      <alignment horizontal="center" vertical="center"/>
    </xf>
    <xf numFmtId="0" fontId="18" fillId="4" borderId="0" xfId="3" applyFont="1" applyFill="1" applyAlignment="1">
      <alignment vertical="top"/>
    </xf>
    <xf numFmtId="0" fontId="18" fillId="4" borderId="0" xfId="3" applyFont="1" applyFill="1" applyAlignment="1">
      <alignment horizontal="left" vertical="top"/>
    </xf>
    <xf numFmtId="0" fontId="18" fillId="4" borderId="0" xfId="3" applyFont="1" applyFill="1" applyAlignment="1">
      <alignment horizontal="center" vertical="top"/>
    </xf>
    <xf numFmtId="167" fontId="18" fillId="4" borderId="0" xfId="3" applyNumberFormat="1" applyFont="1" applyFill="1" applyAlignment="1">
      <alignment horizontal="center" vertical="top"/>
    </xf>
    <xf numFmtId="0" fontId="29" fillId="8" borderId="1" xfId="12" applyFont="1" applyFill="1" applyBorder="1" applyAlignment="1">
      <alignment vertical="center"/>
    </xf>
    <xf numFmtId="4" fontId="30" fillId="4" borderId="1" xfId="12" applyNumberFormat="1" applyFont="1" applyFill="1" applyBorder="1" applyAlignment="1">
      <alignment vertical="center" wrapText="1"/>
    </xf>
    <xf numFmtId="49" fontId="30" fillId="8" borderId="1" xfId="12" applyNumberFormat="1" applyFont="1" applyFill="1" applyBorder="1" applyAlignment="1">
      <alignment horizontal="left" vertical="center" wrapText="1"/>
    </xf>
    <xf numFmtId="0" fontId="30" fillId="8" borderId="1" xfId="12" quotePrefix="1" applyFont="1" applyFill="1" applyBorder="1" applyAlignment="1">
      <alignment vertical="center"/>
    </xf>
    <xf numFmtId="4" fontId="30" fillId="4" borderId="1" xfId="12" applyNumberFormat="1" applyFont="1" applyFill="1" applyBorder="1" applyAlignment="1">
      <alignment horizontal="right" vertical="center" wrapText="1"/>
    </xf>
    <xf numFmtId="0" fontId="30" fillId="4" borderId="1" xfId="12" applyFont="1" applyFill="1" applyBorder="1" applyAlignment="1">
      <alignment horizontal="center"/>
    </xf>
    <xf numFmtId="0" fontId="30" fillId="4" borderId="0" xfId="12" applyFont="1" applyFill="1"/>
    <xf numFmtId="0" fontId="15" fillId="4" borderId="0" xfId="3" applyFont="1" applyFill="1" applyAlignment="1">
      <alignment horizontal="center"/>
    </xf>
    <xf numFmtId="0" fontId="14" fillId="4" borderId="0" xfId="3" applyFont="1" applyFill="1" applyAlignment="1">
      <alignment horizontal="left"/>
    </xf>
    <xf numFmtId="0" fontId="30" fillId="5" borderId="1" xfId="12" applyFont="1" applyFill="1" applyBorder="1" applyAlignment="1">
      <alignment vertical="center"/>
    </xf>
    <xf numFmtId="0" fontId="14" fillId="4" borderId="2" xfId="7" quotePrefix="1" applyFont="1" applyFill="1" applyBorder="1" applyAlignment="1">
      <alignment horizontal="left" vertical="center" wrapText="1"/>
    </xf>
    <xf numFmtId="0" fontId="19" fillId="4" borderId="0" xfId="0" applyFont="1" applyFill="1"/>
    <xf numFmtId="166" fontId="34" fillId="7" borderId="1" xfId="5" applyNumberFormat="1" applyFont="1" applyFill="1" applyBorder="1" applyAlignment="1">
      <alignment vertical="center"/>
    </xf>
    <xf numFmtId="0" fontId="29" fillId="7" borderId="1" xfId="12" applyFont="1" applyFill="1" applyBorder="1"/>
    <xf numFmtId="0" fontId="54" fillId="8" borderId="0" xfId="3" applyFont="1" applyFill="1" applyAlignment="1">
      <alignment horizontal="center"/>
    </xf>
    <xf numFmtId="4" fontId="25" fillId="4" borderId="1" xfId="5" applyNumberFormat="1" applyFont="1" applyFill="1" applyBorder="1" applyAlignment="1">
      <alignment vertical="center"/>
    </xf>
    <xf numFmtId="166" fontId="43" fillId="4" borderId="1" xfId="14" applyNumberFormat="1" applyFont="1" applyFill="1" applyBorder="1" applyAlignment="1">
      <alignment horizontal="center" vertical="center"/>
    </xf>
    <xf numFmtId="0" fontId="28" fillId="0" borderId="6" xfId="13" applyFont="1" applyBorder="1" applyAlignment="1">
      <alignment horizontal="center" vertical="center" wrapText="1"/>
    </xf>
    <xf numFmtId="0" fontId="28" fillId="0" borderId="7" xfId="13" applyFont="1" applyBorder="1" applyAlignment="1">
      <alignment horizontal="center" vertical="center" wrapText="1"/>
    </xf>
    <xf numFmtId="0" fontId="8" fillId="4" borderId="0" xfId="3" applyFont="1" applyFill="1" applyAlignment="1">
      <alignment horizontal="left" vertical="top" wrapText="1"/>
    </xf>
    <xf numFmtId="0" fontId="0" fillId="0" borderId="0" xfId="0" applyAlignment="1">
      <alignment vertical="top"/>
    </xf>
    <xf numFmtId="0" fontId="5" fillId="0" borderId="0" xfId="3" applyFont="1" applyAlignment="1">
      <alignment horizontal="left" wrapText="1"/>
    </xf>
    <xf numFmtId="0" fontId="7" fillId="0" borderId="0" xfId="3" applyAlignment="1">
      <alignment horizontal="left"/>
    </xf>
    <xf numFmtId="0" fontId="37" fillId="0" borderId="0" xfId="13" applyFont="1" applyAlignment="1">
      <alignment horizontal="center"/>
    </xf>
    <xf numFmtId="0" fontId="38" fillId="0" borderId="0" xfId="13" quotePrefix="1" applyFont="1" applyAlignment="1">
      <alignment horizontal="left"/>
    </xf>
    <xf numFmtId="0" fontId="28" fillId="0" borderId="8" xfId="13" applyFont="1" applyBorder="1" applyAlignment="1">
      <alignment horizontal="center" vertical="center" wrapText="1"/>
    </xf>
    <xf numFmtId="0" fontId="28" fillId="2" borderId="6" xfId="13" applyFont="1" applyFill="1" applyBorder="1" applyAlignment="1">
      <alignment horizontal="center" vertical="center" wrapText="1"/>
    </xf>
    <xf numFmtId="0" fontId="28" fillId="2" borderId="8" xfId="13" applyFont="1" applyFill="1" applyBorder="1" applyAlignment="1">
      <alignment horizontal="center" vertical="center" wrapText="1"/>
    </xf>
    <xf numFmtId="0" fontId="28" fillId="2" borderId="7" xfId="13" applyFont="1" applyFill="1" applyBorder="1" applyAlignment="1">
      <alignment horizontal="center" vertical="center" wrapText="1"/>
    </xf>
    <xf numFmtId="0" fontId="28" fillId="0" borderId="2" xfId="13" applyFont="1" applyBorder="1" applyAlignment="1">
      <alignment horizontal="center" vertical="center" wrapText="1"/>
    </xf>
    <xf numFmtId="0" fontId="28" fillId="0" borderId="3" xfId="13" applyFont="1" applyBorder="1" applyAlignment="1">
      <alignment horizontal="center" vertical="center" wrapText="1"/>
    </xf>
    <xf numFmtId="0" fontId="10" fillId="0" borderId="0" xfId="3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26" fillId="0" borderId="0" xfId="5" applyFont="1" applyAlignment="1">
      <alignment horizontal="center"/>
    </xf>
    <xf numFmtId="0" fontId="25" fillId="0" borderId="0" xfId="5" applyFont="1" applyAlignment="1">
      <alignment horizontal="center"/>
    </xf>
    <xf numFmtId="0" fontId="10" fillId="0" borderId="0" xfId="3" applyFont="1" applyAlignment="1">
      <alignment horizontal="left" vertical="center" wrapText="1"/>
    </xf>
    <xf numFmtId="0" fontId="26" fillId="0" borderId="2" xfId="5" applyFont="1" applyBorder="1" applyAlignment="1">
      <alignment horizontal="center" vertical="center"/>
    </xf>
    <xf numFmtId="0" fontId="25" fillId="0" borderId="9" xfId="5" applyFont="1" applyBorder="1"/>
    <xf numFmtId="0" fontId="25" fillId="0" borderId="3" xfId="5" applyFont="1" applyBorder="1"/>
    <xf numFmtId="0" fontId="25" fillId="0" borderId="1" xfId="5" applyFont="1" applyBorder="1" applyAlignment="1">
      <alignment horizontal="center" vertical="center" wrapText="1"/>
    </xf>
    <xf numFmtId="0" fontId="25" fillId="2" borderId="1" xfId="5" applyFont="1" applyFill="1" applyBorder="1" applyAlignment="1">
      <alignment horizontal="center" vertical="center" wrapText="1"/>
    </xf>
    <xf numFmtId="0" fontId="39" fillId="0" borderId="0" xfId="5" quotePrefix="1" applyFont="1" applyAlignment="1">
      <alignment horizontal="left"/>
    </xf>
    <xf numFmtId="0" fontId="46" fillId="4" borderId="0" xfId="0" applyFont="1" applyFill="1" applyAlignment="1">
      <alignment horizontal="left" vertical="top" wrapText="1"/>
    </xf>
    <xf numFmtId="0" fontId="47" fillId="0" borderId="0" xfId="0" applyFont="1" applyAlignment="1">
      <alignment vertical="top" wrapText="1"/>
    </xf>
    <xf numFmtId="0" fontId="19" fillId="4" borderId="0" xfId="0" applyFont="1" applyFill="1" applyAlignment="1">
      <alignment horizontal="left" vertical="top" wrapText="1"/>
    </xf>
    <xf numFmtId="0" fontId="42" fillId="0" borderId="0" xfId="0" applyFont="1" applyAlignment="1">
      <alignment vertical="top" wrapText="1"/>
    </xf>
    <xf numFmtId="0" fontId="34" fillId="0" borderId="1" xfId="5" applyFont="1" applyBorder="1" applyAlignment="1">
      <alignment horizontal="center" vertical="center" wrapText="1"/>
    </xf>
    <xf numFmtId="0" fontId="34" fillId="2" borderId="1" xfId="5" applyFont="1" applyFill="1" applyBorder="1" applyAlignment="1">
      <alignment horizontal="center" vertical="center" wrapText="1"/>
    </xf>
    <xf numFmtId="0" fontId="19" fillId="0" borderId="0" xfId="3" applyFont="1" applyAlignment="1">
      <alignment horizontal="left" wrapText="1"/>
    </xf>
    <xf numFmtId="0" fontId="42" fillId="0" borderId="0" xfId="0" applyFont="1" applyAlignment="1">
      <alignment horizontal="left"/>
    </xf>
    <xf numFmtId="0" fontId="35" fillId="0" borderId="0" xfId="5" applyFont="1" applyAlignment="1">
      <alignment horizontal="center"/>
    </xf>
    <xf numFmtId="0" fontId="34" fillId="0" borderId="0" xfId="5" applyFont="1" applyAlignment="1">
      <alignment horizontal="center"/>
    </xf>
    <xf numFmtId="0" fontId="44" fillId="4" borderId="2" xfId="14" applyFont="1" applyFill="1" applyBorder="1" applyAlignment="1">
      <alignment horizontal="center" vertical="center" wrapText="1"/>
    </xf>
    <xf numFmtId="0" fontId="45" fillId="4" borderId="3" xfId="3" applyFont="1" applyFill="1" applyBorder="1" applyAlignment="1">
      <alignment horizontal="center" vertical="center"/>
    </xf>
    <xf numFmtId="0" fontId="43" fillId="0" borderId="2" xfId="14" applyFont="1" applyBorder="1" applyAlignment="1">
      <alignment horizontal="center" vertical="center" wrapText="1"/>
    </xf>
    <xf numFmtId="0" fontId="43" fillId="0" borderId="3" xfId="14" applyFont="1" applyBorder="1" applyAlignment="1">
      <alignment horizontal="center" vertical="center" wrapText="1"/>
    </xf>
    <xf numFmtId="0" fontId="43" fillId="0" borderId="2" xfId="14" applyFont="1" applyBorder="1" applyAlignment="1">
      <alignment horizontal="left" vertical="center" wrapText="1"/>
    </xf>
    <xf numFmtId="0" fontId="43" fillId="0" borderId="3" xfId="14" applyFont="1" applyBorder="1" applyAlignment="1">
      <alignment horizontal="left" vertical="center" wrapText="1"/>
    </xf>
    <xf numFmtId="0" fontId="44" fillId="0" borderId="2" xfId="14" applyFont="1" applyBorder="1" applyAlignment="1">
      <alignment horizontal="center" vertical="center" wrapText="1"/>
    </xf>
    <xf numFmtId="0" fontId="44" fillId="0" borderId="3" xfId="14" applyFont="1" applyBorder="1" applyAlignment="1">
      <alignment horizontal="center" vertical="center" wrapText="1"/>
    </xf>
    <xf numFmtId="0" fontId="43" fillId="0" borderId="2" xfId="14" applyFont="1" applyBorder="1" applyAlignment="1">
      <alignment horizontal="center" vertical="center"/>
    </xf>
    <xf numFmtId="0" fontId="12" fillId="0" borderId="3" xfId="3" applyFont="1" applyBorder="1" applyAlignment="1">
      <alignment vertical="center"/>
    </xf>
    <xf numFmtId="0" fontId="12" fillId="0" borderId="3" xfId="3" applyFont="1" applyBorder="1" applyAlignment="1">
      <alignment horizontal="center" vertical="center" wrapText="1"/>
    </xf>
    <xf numFmtId="0" fontId="43" fillId="0" borderId="6" xfId="14" applyFont="1" applyBorder="1" applyAlignment="1">
      <alignment horizontal="center"/>
    </xf>
    <xf numFmtId="0" fontId="32" fillId="0" borderId="0" xfId="14" applyFont="1" applyAlignment="1">
      <alignment horizontal="center"/>
    </xf>
    <xf numFmtId="0" fontId="33" fillId="0" borderId="2" xfId="14" applyFont="1" applyBorder="1" applyAlignment="1">
      <alignment horizontal="center" vertical="top" wrapText="1"/>
    </xf>
    <xf numFmtId="0" fontId="33" fillId="0" borderId="3" xfId="14" applyFont="1" applyBorder="1" applyAlignment="1">
      <alignment horizontal="center" vertical="top" wrapText="1"/>
    </xf>
    <xf numFmtId="0" fontId="33" fillId="0" borderId="4" xfId="14" applyFont="1" applyBorder="1" applyAlignment="1">
      <alignment horizontal="center" vertical="top" wrapText="1"/>
    </xf>
    <xf numFmtId="0" fontId="33" fillId="0" borderId="5" xfId="14" applyFont="1" applyBorder="1" applyAlignment="1">
      <alignment horizontal="center" vertical="top" wrapText="1"/>
    </xf>
    <xf numFmtId="0" fontId="33" fillId="0" borderId="0" xfId="14" applyFont="1" applyAlignment="1">
      <alignment horizontal="center"/>
    </xf>
    <xf numFmtId="0" fontId="40" fillId="0" borderId="0" xfId="14" quotePrefix="1" applyFont="1" applyAlignment="1">
      <alignment horizontal="center"/>
    </xf>
    <xf numFmtId="0" fontId="46" fillId="4" borderId="0" xfId="3" applyFont="1" applyFill="1" applyAlignment="1">
      <alignment horizontal="left" vertical="top" wrapText="1"/>
    </xf>
    <xf numFmtId="0" fontId="47" fillId="0" borderId="0" xfId="3" applyFont="1" applyAlignment="1">
      <alignment vertical="top" wrapText="1"/>
    </xf>
    <xf numFmtId="0" fontId="43" fillId="0" borderId="1" xfId="14" applyFont="1" applyBorder="1" applyAlignment="1">
      <alignment horizontal="center"/>
    </xf>
    <xf numFmtId="0" fontId="43" fillId="0" borderId="6" xfId="14" applyFont="1" applyBorder="1" applyAlignment="1">
      <alignment horizontal="center" vertical="center"/>
    </xf>
    <xf numFmtId="0" fontId="43" fillId="0" borderId="8" xfId="14" applyFont="1" applyBorder="1" applyAlignment="1">
      <alignment horizontal="center" vertical="center"/>
    </xf>
    <xf numFmtId="0" fontId="43" fillId="0" borderId="7" xfId="14" applyFont="1" applyBorder="1" applyAlignment="1">
      <alignment horizontal="center" vertical="center"/>
    </xf>
    <xf numFmtId="0" fontId="43" fillId="0" borderId="6" xfId="14" applyFont="1" applyBorder="1" applyAlignment="1">
      <alignment vertical="center" wrapText="1"/>
    </xf>
    <xf numFmtId="0" fontId="43" fillId="0" borderId="8" xfId="14" applyFont="1" applyBorder="1" applyAlignment="1">
      <alignment vertical="center" wrapText="1"/>
    </xf>
    <xf numFmtId="0" fontId="43" fillId="0" borderId="7" xfId="14" applyFont="1" applyBorder="1" applyAlignment="1">
      <alignment vertical="center" wrapText="1"/>
    </xf>
    <xf numFmtId="0" fontId="43" fillId="4" borderId="2" xfId="14" applyFont="1" applyFill="1" applyBorder="1" applyAlignment="1">
      <alignment horizontal="left" vertical="center" wrapText="1"/>
    </xf>
    <xf numFmtId="0" fontId="12" fillId="4" borderId="3" xfId="3" applyFont="1" applyFill="1" applyBorder="1" applyAlignment="1">
      <alignment horizontal="left" vertical="center" wrapText="1"/>
    </xf>
    <xf numFmtId="0" fontId="18" fillId="4" borderId="0" xfId="3" applyFont="1" applyFill="1" applyAlignment="1">
      <alignment horizontal="left" vertical="top" wrapText="1"/>
    </xf>
    <xf numFmtId="0" fontId="48" fillId="0" borderId="0" xfId="3" applyFont="1" applyAlignment="1">
      <alignment vertical="top" wrapText="1"/>
    </xf>
    <xf numFmtId="4" fontId="30" fillId="7" borderId="6" xfId="12" applyNumberFormat="1" applyFont="1" applyFill="1" applyBorder="1" applyAlignment="1">
      <alignment horizontal="right" vertical="center" wrapText="1"/>
    </xf>
    <xf numFmtId="4" fontId="30" fillId="7" borderId="7" xfId="12" applyNumberFormat="1" applyFont="1" applyFill="1" applyBorder="1" applyAlignment="1">
      <alignment horizontal="right" vertical="center" wrapText="1"/>
    </xf>
    <xf numFmtId="4" fontId="30" fillId="4" borderId="1" xfId="12" applyNumberFormat="1" applyFont="1" applyFill="1" applyBorder="1" applyAlignment="1">
      <alignment horizontal="right" vertical="center"/>
    </xf>
    <xf numFmtId="49" fontId="30" fillId="8" borderId="6" xfId="12" applyNumberFormat="1" applyFont="1" applyFill="1" applyBorder="1" applyAlignment="1">
      <alignment horizontal="left" vertical="center"/>
    </xf>
    <xf numFmtId="49" fontId="30" fillId="8" borderId="7" xfId="12" applyNumberFormat="1" applyFont="1" applyFill="1" applyBorder="1" applyAlignment="1">
      <alignment horizontal="left" vertical="center"/>
    </xf>
    <xf numFmtId="0" fontId="30" fillId="4" borderId="6" xfId="12" applyFont="1" applyFill="1" applyBorder="1" applyAlignment="1">
      <alignment horizontal="left" vertical="center" wrapText="1"/>
    </xf>
    <xf numFmtId="0" fontId="30" fillId="4" borderId="7" xfId="12" applyFont="1" applyFill="1" applyBorder="1" applyAlignment="1">
      <alignment horizontal="left" vertical="center" wrapText="1"/>
    </xf>
    <xf numFmtId="0" fontId="30" fillId="4" borderId="1" xfId="12" applyFont="1" applyFill="1" applyBorder="1" applyAlignment="1">
      <alignment horizontal="left" vertical="center" wrapText="1"/>
    </xf>
    <xf numFmtId="0" fontId="30" fillId="4" borderId="1" xfId="12" applyFont="1" applyFill="1" applyBorder="1" applyAlignment="1">
      <alignment horizontal="center" vertical="center" wrapText="1"/>
    </xf>
    <xf numFmtId="0" fontId="30" fillId="0" borderId="1" xfId="12" applyFont="1" applyBorder="1" applyAlignment="1">
      <alignment horizontal="center" vertical="center" wrapText="1"/>
    </xf>
    <xf numFmtId="0" fontId="29" fillId="0" borderId="0" xfId="12" applyFont="1" applyAlignment="1">
      <alignment horizontal="center"/>
    </xf>
    <xf numFmtId="0" fontId="30" fillId="0" borderId="0" xfId="12" applyFont="1" applyAlignment="1">
      <alignment horizontal="center"/>
    </xf>
    <xf numFmtId="0" fontId="30" fillId="7" borderId="1" xfId="12" applyFont="1" applyFill="1" applyBorder="1" applyAlignment="1">
      <alignment horizontal="center" vertical="center" wrapText="1"/>
    </xf>
    <xf numFmtId="0" fontId="30" fillId="0" borderId="1" xfId="12" applyFont="1" applyFill="1" applyBorder="1" applyAlignment="1">
      <alignment vertical="center" wrapText="1"/>
    </xf>
    <xf numFmtId="0" fontId="30" fillId="0" borderId="3" xfId="12" applyFont="1" applyFill="1" applyBorder="1" applyAlignment="1">
      <alignment vertical="center" wrapText="1"/>
    </xf>
    <xf numFmtId="0" fontId="30" fillId="0" borderId="5" xfId="12" applyFont="1" applyFill="1" applyBorder="1" applyAlignment="1">
      <alignment horizontal="left" vertical="center" wrapText="1"/>
    </xf>
    <xf numFmtId="0" fontId="30" fillId="0" borderId="10" xfId="12" applyFont="1" applyFill="1" applyBorder="1" applyAlignment="1">
      <alignment horizontal="left" vertical="center" wrapText="1"/>
    </xf>
    <xf numFmtId="0" fontId="29" fillId="0" borderId="1" xfId="12" applyFont="1" applyFill="1" applyBorder="1" applyAlignment="1">
      <alignment vertical="center" wrapText="1"/>
    </xf>
    <xf numFmtId="0" fontId="14" fillId="0" borderId="1" xfId="12" applyFont="1" applyFill="1" applyBorder="1" applyAlignment="1">
      <alignment vertical="center" wrapText="1"/>
    </xf>
  </cellXfs>
  <cellStyles count="15">
    <cellStyle name="Excel Built-in Normal" xfId="1" xr:uid="{00000000-0005-0000-0000-000000000000}"/>
    <cellStyle name="Normal_Доходи" xfId="10" xr:uid="{00000000-0005-0000-0000-000001000000}"/>
    <cellStyle name="Обычный" xfId="0" builtinId="0"/>
    <cellStyle name="Обычный 10" xfId="2" xr:uid="{00000000-0005-0000-0000-000003000000}"/>
    <cellStyle name="Обычный 2" xfId="3" xr:uid="{00000000-0005-0000-0000-000004000000}"/>
    <cellStyle name="Обычный 2 2" xfId="4" xr:uid="{00000000-0005-0000-0000-000005000000}"/>
    <cellStyle name="Обычный 3" xfId="5" xr:uid="{00000000-0005-0000-0000-000006000000}"/>
    <cellStyle name="Обычный 3 2" xfId="9" xr:uid="{00000000-0005-0000-0000-000007000000}"/>
    <cellStyle name="Обычный 3 2 2" xfId="11" xr:uid="{00000000-0005-0000-0000-000008000000}"/>
    <cellStyle name="Обычный 3 2 2 2" xfId="14" xr:uid="{05BB13A6-6A06-4AA1-9E4C-1E5690BEA4B7}"/>
    <cellStyle name="Обычный 3 2 3" xfId="13" xr:uid="{00000000-0005-0000-0000-000009000000}"/>
    <cellStyle name="Обычный 3 3" xfId="12" xr:uid="{00000000-0005-0000-0000-00000A000000}"/>
    <cellStyle name="Обычный 4" xfId="6" xr:uid="{00000000-0005-0000-0000-00000B000000}"/>
    <cellStyle name="Обычный 4 2" xfId="7" xr:uid="{00000000-0005-0000-0000-00000C000000}"/>
    <cellStyle name="Обычный_Додаток №5" xfId="8" xr:uid="{00000000-0005-0000-0000-00000D00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32DCFE4-41D5-4646-821C-4164831FFDF7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1ADE97E5-8014-41ED-BCEF-CFDBBD13486E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D59FC37E-C7A9-42DC-8997-9AAB60D1AB75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66170431-9408-4EFA-AD24-600CE1B6CAF5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A6A1E750-7037-4677-A841-CE00AAB058C8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B8196461-0717-4DCA-B999-1D0B56B85330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36506468-6B39-4AB3-9DB3-D9A27090B6A6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E1B7C697-9CC7-4760-87BE-241D9FE78E5D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39063E77-7E24-4C6E-B664-8E6B78539049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AC272918-ABC2-4E6D-8013-94EB86D8445F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6DE90FCD-10B5-426B-87A6-9EDA2FAB7596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F8CC8A69-E606-4F07-B459-2E804CDAE7E7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20B35412-B9CE-4F8B-86CC-0A6EA2792C57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193B602A-203E-43B7-A06C-438DBF965711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AD42933F-E1FE-4232-9DD6-B249CD249B27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510A3CE0-8095-477A-B81C-D835B5A1155E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3B622A71-242F-4CF3-81F5-69732BE9D13B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FFB81B43-E1F2-48C1-8909-372E41149CCC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DFF8346F-B7D7-416D-A6D1-F10945EB0F0C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3CFF9E8-D2C9-4751-925E-C173C677500A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FAAC1DE9-40F1-48D9-9813-DBB7E145E7B8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3F7E8625-1AE3-4BE4-B6F3-72BA65ED253B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45C0B85A-6B01-4873-ACFD-B6229339F7E2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CF800259-A48D-4B6C-84FC-552502B73F6F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B0511EFE-A51C-4694-B6B3-A4ECE002E620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2BFA20-8362-4C1D-9105-E6411A9540E2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E63A422F-23DA-48D8-93B9-A2E63CAB7E83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FC6572DA-0927-4219-8AC5-1D977F2F41BF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2C4DBD1F-63C3-416C-BB79-15A0C90CF572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FBBD88B9-9B6D-41E2-B42C-72EA4E7CA7AF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AC998EB0-E05A-4737-800F-1F9118596947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AF873BBA-3678-45F0-9889-5828B7CE87FE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142699E1-2D12-43D0-8B5E-7EBF684329BE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7BA7F1E4-8ABB-4ED9-8470-8174832CA1CE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C35E169A-99FF-4D56-BFB2-50E8A59620A5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734624A1-A1D2-43D7-9A78-D8A6A716AF4C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E3CDA1FE-5D6D-4481-AC97-C1144713EE90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5F1EFF18-0966-47F1-9108-E4C1F00AE79B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75AA0845-1B00-44A8-9FB8-FADECD8AFD8B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3E750534-4952-48FD-B69B-EC8119AC61A3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52FA35E8-3755-4AA8-952F-BE0037150208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93942F8A-1E1A-43D2-8513-E3F45380274C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25C3CC89-E9A4-4F44-9BBD-25E350106C02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92A3F254-927A-4F61-84B7-6C3E44E4D9FA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AE4F6A0-A0BF-404D-A42E-13ABEBB3786F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65BE60B9-6050-4979-A6F1-C5E67DC2D403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6E846FB5-CC58-44AA-9469-19851B50383F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DCE1E825-E5D9-4257-BE4D-5EC0466C4265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119</xdr:row>
      <xdr:rowOff>0</xdr:rowOff>
    </xdr:from>
    <xdr:ext cx="57150" cy="80962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CA309CBA-BBC0-4B05-AB4F-43951573C2AC}"/>
            </a:ext>
          </a:extLst>
        </xdr:cNvPr>
        <xdr:cNvSpPr txBox="1">
          <a:spLocks noChangeArrowheads="1"/>
        </xdr:cNvSpPr>
      </xdr:nvSpPr>
      <xdr:spPr bwMode="auto">
        <a:xfrm>
          <a:off x="3203575" y="1889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119</xdr:row>
      <xdr:rowOff>0</xdr:rowOff>
    </xdr:from>
    <xdr:ext cx="57150" cy="80962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B17BD8D4-8544-47E9-8CF3-DC3E13B0C54F}"/>
            </a:ext>
          </a:extLst>
        </xdr:cNvPr>
        <xdr:cNvSpPr txBox="1">
          <a:spLocks noChangeArrowheads="1"/>
        </xdr:cNvSpPr>
      </xdr:nvSpPr>
      <xdr:spPr bwMode="auto">
        <a:xfrm>
          <a:off x="3203575" y="1889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119</xdr:row>
      <xdr:rowOff>0</xdr:rowOff>
    </xdr:from>
    <xdr:ext cx="57150" cy="80962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B674DDDE-B5DC-414B-97D9-94E3E39DC093}"/>
            </a:ext>
          </a:extLst>
        </xdr:cNvPr>
        <xdr:cNvSpPr txBox="1">
          <a:spLocks noChangeArrowheads="1"/>
        </xdr:cNvSpPr>
      </xdr:nvSpPr>
      <xdr:spPr bwMode="auto">
        <a:xfrm>
          <a:off x="3203575" y="1889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119</xdr:row>
      <xdr:rowOff>0</xdr:rowOff>
    </xdr:from>
    <xdr:ext cx="57150" cy="80962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E23CFB5B-0F32-44FE-A107-EA6AB253FAB1}"/>
            </a:ext>
          </a:extLst>
        </xdr:cNvPr>
        <xdr:cNvSpPr txBox="1">
          <a:spLocks noChangeArrowheads="1"/>
        </xdr:cNvSpPr>
      </xdr:nvSpPr>
      <xdr:spPr bwMode="auto">
        <a:xfrm>
          <a:off x="3203575" y="1889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119</xdr:row>
      <xdr:rowOff>0</xdr:rowOff>
    </xdr:from>
    <xdr:ext cx="57150" cy="80962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EB9AFD56-2485-40A9-AFB3-326EDA9E5B1C}"/>
            </a:ext>
          </a:extLst>
        </xdr:cNvPr>
        <xdr:cNvSpPr txBox="1">
          <a:spLocks noChangeArrowheads="1"/>
        </xdr:cNvSpPr>
      </xdr:nvSpPr>
      <xdr:spPr bwMode="auto">
        <a:xfrm>
          <a:off x="3203575" y="1889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119</xdr:row>
      <xdr:rowOff>0</xdr:rowOff>
    </xdr:from>
    <xdr:ext cx="57150" cy="80962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8F239C0F-6B43-4D63-97B0-BCDF2FE0363F}"/>
            </a:ext>
          </a:extLst>
        </xdr:cNvPr>
        <xdr:cNvSpPr txBox="1">
          <a:spLocks noChangeArrowheads="1"/>
        </xdr:cNvSpPr>
      </xdr:nvSpPr>
      <xdr:spPr bwMode="auto">
        <a:xfrm>
          <a:off x="3203575" y="1889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852EB24B-B2EB-46BF-8FA5-E609C7CAC200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6456C7D1-9789-4EA5-89F8-4F51D7428F93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DF4FDB6E-CA7F-4ED1-AE4D-3FC9FD27520E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CD9AC79B-6FD7-4F45-BBF1-56A9CEEB6806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D6485335-D412-461A-9412-6721A75D51CA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B7B1B7D7-28C7-4D2F-A8C9-D4783823FD50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A80A0DBB-CA91-405B-8421-57A20D7FA7A1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126FA7F0-3747-42C0-9E83-ACB0D25FDFA1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885D1C4C-3ED6-42C3-99DE-61A6E166EE3B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1F678DB0-34AF-4D16-8615-019E19FE482B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BABF1F19-BB1B-4943-AE33-1C83BDDDC40C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208DBA6F-AB95-410F-942B-EF63C64EC9EB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B736D403-428D-4566-B55F-20FC9F61A991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BF9A31A9-5194-44CB-8A84-448312C88EDE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71D3D556-20E8-4882-BA06-C280D8FD1C31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7F6A0961-6C3A-413A-AC94-0AACBB83CEB4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AB04B838-8A4B-4222-88CE-9DA612011B8E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437F8AF-6F09-47B5-92A4-D1935112CED5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3F9E3DAC-6AC2-481C-AFDB-6A76BA6A6D5C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9CDB6E70-46E6-4A8B-87BF-B47F17BDECAC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3B72416-3A4D-4EF2-901A-81B3657FF2C2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2A31718C-02F0-415A-9238-58AD39B8BDA3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A615EE00-0CB6-446D-AAEA-81C39C19C2D8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B4E3406C-78A8-43CE-9A3C-3E8150DB83D0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86B5CEE0-81D8-47F3-B397-031E3F0DE3FD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E581D593-F3D3-4734-8F52-6A552C6B1599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3B9EEFF8-B038-4B0B-9220-3A4430AE7D48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A2BD36FF-3463-4A92-A534-D893395645C6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6B387A84-6E23-4FFB-B46A-F730E421E57B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B9487715-C13C-493D-A424-C10935F5145F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24C84139-7A22-4577-A474-FC3F5B008837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768760D9-BC26-4EFD-BF63-0B128CE3A515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1FE36031-11E4-4591-87A0-79FD97DAA54A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B2C93BE4-CAE7-4299-96FD-D4B6489172B2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0F5DAB66-C4C7-4072-B272-01EC112017F1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4E4BA00E-D82E-4106-81AC-4831C4F3B20E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99AF6A36-446A-4651-BD07-1EADEE048E36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58135633-8A7C-439C-A5A4-0A5711D6A874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FB3CFB21-774B-4781-8542-ECE812EEDC77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40CBD76A-6068-4BE7-B945-77B4D6FE6659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CF7E0D88-30C0-4710-A129-22BBB034E5DC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F7780D9A-39C5-40C6-B2D4-C5815F2A21AC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C250D711-0583-42FF-AA75-7AB62AA3C31D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FC384B4A-EBCB-4CEE-850D-F1B67E62DF1D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4EEC13F1-2F81-48D4-8763-9BFA084F947C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E33053B1-6984-4A88-A9BC-9D32F7BFC3B7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8A7D8566-F3CC-4103-A230-6D11F8F93E10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AC1B0692-849E-482D-B279-634CF0C63FF2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119</xdr:row>
      <xdr:rowOff>0</xdr:rowOff>
    </xdr:from>
    <xdr:ext cx="57150" cy="809625"/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68EAE409-C937-4748-B470-37FB6DDF597C}"/>
            </a:ext>
          </a:extLst>
        </xdr:cNvPr>
        <xdr:cNvSpPr txBox="1">
          <a:spLocks noChangeArrowheads="1"/>
        </xdr:cNvSpPr>
      </xdr:nvSpPr>
      <xdr:spPr bwMode="auto">
        <a:xfrm>
          <a:off x="3203575" y="1889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119</xdr:row>
      <xdr:rowOff>0</xdr:rowOff>
    </xdr:from>
    <xdr:ext cx="57150" cy="809625"/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62B86EAC-8EE5-4651-8AB1-2890D78C4716}"/>
            </a:ext>
          </a:extLst>
        </xdr:cNvPr>
        <xdr:cNvSpPr txBox="1">
          <a:spLocks noChangeArrowheads="1"/>
        </xdr:cNvSpPr>
      </xdr:nvSpPr>
      <xdr:spPr bwMode="auto">
        <a:xfrm>
          <a:off x="3203575" y="1889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119</xdr:row>
      <xdr:rowOff>0</xdr:rowOff>
    </xdr:from>
    <xdr:ext cx="57150" cy="809625"/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71279BA4-601A-4FE8-901D-592D71A6F248}"/>
            </a:ext>
          </a:extLst>
        </xdr:cNvPr>
        <xdr:cNvSpPr txBox="1">
          <a:spLocks noChangeArrowheads="1"/>
        </xdr:cNvSpPr>
      </xdr:nvSpPr>
      <xdr:spPr bwMode="auto">
        <a:xfrm>
          <a:off x="3203575" y="1889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119</xdr:row>
      <xdr:rowOff>0</xdr:rowOff>
    </xdr:from>
    <xdr:ext cx="57150" cy="809625"/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73C7899E-BCFB-4BC6-8FE3-9DEC71FB8DEB}"/>
            </a:ext>
          </a:extLst>
        </xdr:cNvPr>
        <xdr:cNvSpPr txBox="1">
          <a:spLocks noChangeArrowheads="1"/>
        </xdr:cNvSpPr>
      </xdr:nvSpPr>
      <xdr:spPr bwMode="auto">
        <a:xfrm>
          <a:off x="3203575" y="1889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119</xdr:row>
      <xdr:rowOff>0</xdr:rowOff>
    </xdr:from>
    <xdr:ext cx="57150" cy="809625"/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E0777E17-DD3D-4B93-9BA7-0D38A57D18DB}"/>
            </a:ext>
          </a:extLst>
        </xdr:cNvPr>
        <xdr:cNvSpPr txBox="1">
          <a:spLocks noChangeArrowheads="1"/>
        </xdr:cNvSpPr>
      </xdr:nvSpPr>
      <xdr:spPr bwMode="auto">
        <a:xfrm>
          <a:off x="3203575" y="1889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119</xdr:row>
      <xdr:rowOff>0</xdr:rowOff>
    </xdr:from>
    <xdr:ext cx="57150" cy="809625"/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C85CDF10-846E-4591-9B8A-D88A29725049}"/>
            </a:ext>
          </a:extLst>
        </xdr:cNvPr>
        <xdr:cNvSpPr txBox="1">
          <a:spLocks noChangeArrowheads="1"/>
        </xdr:cNvSpPr>
      </xdr:nvSpPr>
      <xdr:spPr bwMode="auto">
        <a:xfrm>
          <a:off x="3203575" y="1889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4B8E8443-2F48-416B-824E-FD7D28CD95BA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11" name="Text Box 1">
          <a:extLst>
            <a:ext uri="{FF2B5EF4-FFF2-40B4-BE49-F238E27FC236}">
              <a16:creationId xmlns:a16="http://schemas.microsoft.com/office/drawing/2014/main" id="{0E1FE693-A58F-4847-A008-5FDACE03AA23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E7EDE6D9-2ED6-4C16-976F-D7FFF4CF50F7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13" name="Text Box 1">
          <a:extLst>
            <a:ext uri="{FF2B5EF4-FFF2-40B4-BE49-F238E27FC236}">
              <a16:creationId xmlns:a16="http://schemas.microsoft.com/office/drawing/2014/main" id="{1B95543B-5500-44E6-BBB6-546E01C96EFD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43B53E4C-7CDE-4F52-9F4A-7C243BE0952D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15" name="Text Box 1">
          <a:extLst>
            <a:ext uri="{FF2B5EF4-FFF2-40B4-BE49-F238E27FC236}">
              <a16:creationId xmlns:a16="http://schemas.microsoft.com/office/drawing/2014/main" id="{32EAC9C4-9945-4BAB-A501-96A910466697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43F6A5A9-F293-41D7-9758-DE07501069C4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17" name="Text Box 1">
          <a:extLst>
            <a:ext uri="{FF2B5EF4-FFF2-40B4-BE49-F238E27FC236}">
              <a16:creationId xmlns:a16="http://schemas.microsoft.com/office/drawing/2014/main" id="{EF08B55A-2F98-4B25-9923-0859134F140B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AB74B133-6BEA-43C5-B6EE-92FEE46BAAFC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19" name="Text Box 1">
          <a:extLst>
            <a:ext uri="{FF2B5EF4-FFF2-40B4-BE49-F238E27FC236}">
              <a16:creationId xmlns:a16="http://schemas.microsoft.com/office/drawing/2014/main" id="{BDC84C7F-DCF7-4C92-8C93-B48A6D4742EB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318F0FE5-C012-4DEB-A631-4445136BEC64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21" name="Text Box 1">
          <a:extLst>
            <a:ext uri="{FF2B5EF4-FFF2-40B4-BE49-F238E27FC236}">
              <a16:creationId xmlns:a16="http://schemas.microsoft.com/office/drawing/2014/main" id="{02259865-1FE9-4D62-9404-1050E2073E7C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DC949CDF-1C37-4C62-B2EF-DF6187CD79B0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23" name="Text Box 1">
          <a:extLst>
            <a:ext uri="{FF2B5EF4-FFF2-40B4-BE49-F238E27FC236}">
              <a16:creationId xmlns:a16="http://schemas.microsoft.com/office/drawing/2014/main" id="{DC35C95E-815E-40E5-93FB-63DB87576B7F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5E37425E-3A80-44F3-9D38-1CEAB9BA021B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25" name="Text Box 1">
          <a:extLst>
            <a:ext uri="{FF2B5EF4-FFF2-40B4-BE49-F238E27FC236}">
              <a16:creationId xmlns:a16="http://schemas.microsoft.com/office/drawing/2014/main" id="{162DE31A-B873-4C64-B075-52C11F79EDB3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361B4968-9F62-4D0B-8957-E9BB576E7273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27" name="Text Box 1">
          <a:extLst>
            <a:ext uri="{FF2B5EF4-FFF2-40B4-BE49-F238E27FC236}">
              <a16:creationId xmlns:a16="http://schemas.microsoft.com/office/drawing/2014/main" id="{E1AFF3A1-43B6-447A-90BC-766E5B3DC383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C15C508C-6B34-427A-9225-AC4D37868EEB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29" name="Text Box 1">
          <a:extLst>
            <a:ext uri="{FF2B5EF4-FFF2-40B4-BE49-F238E27FC236}">
              <a16:creationId xmlns:a16="http://schemas.microsoft.com/office/drawing/2014/main" id="{B57274FC-5709-4EE9-BF10-933D4BCEB460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0A694697-4885-4CCB-B256-B7BE0CCD57EC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1" name="Text Box 1">
          <a:extLst>
            <a:ext uri="{FF2B5EF4-FFF2-40B4-BE49-F238E27FC236}">
              <a16:creationId xmlns:a16="http://schemas.microsoft.com/office/drawing/2014/main" id="{188203A1-8BBF-4DE0-A035-6BF5C05BD87D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A6D16421-1E0D-47FB-976E-49CFABEEAE46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3" name="Text Box 1">
          <a:extLst>
            <a:ext uri="{FF2B5EF4-FFF2-40B4-BE49-F238E27FC236}">
              <a16:creationId xmlns:a16="http://schemas.microsoft.com/office/drawing/2014/main" id="{1844BADC-CE72-4CC1-A6E6-DA60E422D569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EF18F85E-B101-45CD-B79D-26D3009726D9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5" name="Text Box 1">
          <a:extLst>
            <a:ext uri="{FF2B5EF4-FFF2-40B4-BE49-F238E27FC236}">
              <a16:creationId xmlns:a16="http://schemas.microsoft.com/office/drawing/2014/main" id="{EE39B9E6-8C49-45C2-B497-D238A5BBD55A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D0EAD0E6-5BEE-49F2-A8D1-B2D8FAA8A352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7" name="Text Box 1">
          <a:extLst>
            <a:ext uri="{FF2B5EF4-FFF2-40B4-BE49-F238E27FC236}">
              <a16:creationId xmlns:a16="http://schemas.microsoft.com/office/drawing/2014/main" id="{9AC57FA7-5622-40A1-86B5-1116366CC885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14DBC301-2F11-42FD-BBEA-89828286CA39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9" name="Text Box 1">
          <a:extLst>
            <a:ext uri="{FF2B5EF4-FFF2-40B4-BE49-F238E27FC236}">
              <a16:creationId xmlns:a16="http://schemas.microsoft.com/office/drawing/2014/main" id="{274A8BFC-79B2-45A2-8C97-04B0F19630D3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E147F8DE-6DB7-4603-A342-C81CD8F0D97E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1" name="Text Box 1">
          <a:extLst>
            <a:ext uri="{FF2B5EF4-FFF2-40B4-BE49-F238E27FC236}">
              <a16:creationId xmlns:a16="http://schemas.microsoft.com/office/drawing/2014/main" id="{89438B63-05F6-4465-B550-050B2F620E8B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F87672EB-4D1B-47F6-856A-8ED795E7A0D5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3" name="Text Box 1">
          <a:extLst>
            <a:ext uri="{FF2B5EF4-FFF2-40B4-BE49-F238E27FC236}">
              <a16:creationId xmlns:a16="http://schemas.microsoft.com/office/drawing/2014/main" id="{62EC5F16-8A03-40F4-B4E5-3E438AB1BB9C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65FC3CD9-DD19-4016-B732-F6C9D118798A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5" name="Text Box 1">
          <a:extLst>
            <a:ext uri="{FF2B5EF4-FFF2-40B4-BE49-F238E27FC236}">
              <a16:creationId xmlns:a16="http://schemas.microsoft.com/office/drawing/2014/main" id="{EAE72377-DA3A-4390-A051-D11D347B77B5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6648A124-631C-40FA-9436-FD0456858146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id="{1D6DA562-A9CB-4DF5-BB0B-2EC3C6FE2129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29E80556-B9B5-4404-A05A-8DD69C09DF48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BBEA5AED-C93F-468D-BB2F-8061CB166BC0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5C3546BC-B5AD-4D27-9E35-912D4A04537B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51" name="Text Box 1">
          <a:extLst>
            <a:ext uri="{FF2B5EF4-FFF2-40B4-BE49-F238E27FC236}">
              <a16:creationId xmlns:a16="http://schemas.microsoft.com/office/drawing/2014/main" id="{B73C21FE-8B3C-4D2F-AD5E-C69E94A00D4F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D30E5470-A6CB-4823-ADAC-47CCC2409223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53" name="Text Box 1">
          <a:extLst>
            <a:ext uri="{FF2B5EF4-FFF2-40B4-BE49-F238E27FC236}">
              <a16:creationId xmlns:a16="http://schemas.microsoft.com/office/drawing/2014/main" id="{8157BDAB-2BC4-4C67-B8C5-AA5751FD7B24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8A94552D-FA7D-4B01-BCDD-E54299FD5037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55" name="Text Box 1">
          <a:extLst>
            <a:ext uri="{FF2B5EF4-FFF2-40B4-BE49-F238E27FC236}">
              <a16:creationId xmlns:a16="http://schemas.microsoft.com/office/drawing/2014/main" id="{49A4A90C-27DB-49A8-843C-CE981E4B98D6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018358B4-84C5-4518-9136-57E795B72B01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id="{3683C220-C9C1-4617-A017-6AF5B3734C8D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119</xdr:row>
      <xdr:rowOff>0</xdr:rowOff>
    </xdr:from>
    <xdr:ext cx="57150" cy="809625"/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5B64994C-DA11-4620-8F07-F55FA37CE0A4}"/>
            </a:ext>
          </a:extLst>
        </xdr:cNvPr>
        <xdr:cNvSpPr txBox="1">
          <a:spLocks noChangeArrowheads="1"/>
        </xdr:cNvSpPr>
      </xdr:nvSpPr>
      <xdr:spPr bwMode="auto">
        <a:xfrm>
          <a:off x="3203575" y="1889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119</xdr:row>
      <xdr:rowOff>0</xdr:rowOff>
    </xdr:from>
    <xdr:ext cx="57150" cy="809625"/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id="{E28F0D7E-BDCC-4791-9CFC-9D32213E4A2A}"/>
            </a:ext>
          </a:extLst>
        </xdr:cNvPr>
        <xdr:cNvSpPr txBox="1">
          <a:spLocks noChangeArrowheads="1"/>
        </xdr:cNvSpPr>
      </xdr:nvSpPr>
      <xdr:spPr bwMode="auto">
        <a:xfrm>
          <a:off x="3203575" y="1889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119</xdr:row>
      <xdr:rowOff>0</xdr:rowOff>
    </xdr:from>
    <xdr:ext cx="57150" cy="809625"/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01EF9700-5BDF-4DE4-9958-821E08DE8B48}"/>
            </a:ext>
          </a:extLst>
        </xdr:cNvPr>
        <xdr:cNvSpPr txBox="1">
          <a:spLocks noChangeArrowheads="1"/>
        </xdr:cNvSpPr>
      </xdr:nvSpPr>
      <xdr:spPr bwMode="auto">
        <a:xfrm>
          <a:off x="3203575" y="1889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119</xdr:row>
      <xdr:rowOff>0</xdr:rowOff>
    </xdr:from>
    <xdr:ext cx="57150" cy="809625"/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id="{AB3EE627-20C7-41CA-8569-32996BBD2A69}"/>
            </a:ext>
          </a:extLst>
        </xdr:cNvPr>
        <xdr:cNvSpPr txBox="1">
          <a:spLocks noChangeArrowheads="1"/>
        </xdr:cNvSpPr>
      </xdr:nvSpPr>
      <xdr:spPr bwMode="auto">
        <a:xfrm>
          <a:off x="3203575" y="1889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119</xdr:row>
      <xdr:rowOff>0</xdr:rowOff>
    </xdr:from>
    <xdr:ext cx="57150" cy="809625"/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6771D705-E61C-47EA-B733-46B6B0E38F35}"/>
            </a:ext>
          </a:extLst>
        </xdr:cNvPr>
        <xdr:cNvSpPr txBox="1">
          <a:spLocks noChangeArrowheads="1"/>
        </xdr:cNvSpPr>
      </xdr:nvSpPr>
      <xdr:spPr bwMode="auto">
        <a:xfrm>
          <a:off x="3203575" y="1889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119</xdr:row>
      <xdr:rowOff>0</xdr:rowOff>
    </xdr:from>
    <xdr:ext cx="57150" cy="809625"/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657CEBE3-854B-4EFF-BB2B-FE1B1AC73C0A}"/>
            </a:ext>
          </a:extLst>
        </xdr:cNvPr>
        <xdr:cNvSpPr txBox="1">
          <a:spLocks noChangeArrowheads="1"/>
        </xdr:cNvSpPr>
      </xdr:nvSpPr>
      <xdr:spPr bwMode="auto">
        <a:xfrm>
          <a:off x="3203575" y="1889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558732C2-93C7-4F66-BA2E-3D05999AFC59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65" name="Text Box 1">
          <a:extLst>
            <a:ext uri="{FF2B5EF4-FFF2-40B4-BE49-F238E27FC236}">
              <a16:creationId xmlns:a16="http://schemas.microsoft.com/office/drawing/2014/main" id="{AA67ECFB-2073-4504-97E3-AEEF99BE99D7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41011570-5A86-4E30-84C4-EBF35EEDC4DA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67" name="Text Box 1">
          <a:extLst>
            <a:ext uri="{FF2B5EF4-FFF2-40B4-BE49-F238E27FC236}">
              <a16:creationId xmlns:a16="http://schemas.microsoft.com/office/drawing/2014/main" id="{5E2269A2-3271-4444-9336-AFA23C46877C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8A7EE4F1-3BD6-4BF6-BFA2-4507F923B61F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08E5EE42-0346-46C1-842C-6224ABC66541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C2ED91F0-99D3-42DD-8B8C-A8B9A7AA8DF8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078D2165-785F-4927-ACDD-2EFDBDF23D76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72" name="Text Box 1">
          <a:extLst>
            <a:ext uri="{FF2B5EF4-FFF2-40B4-BE49-F238E27FC236}">
              <a16:creationId xmlns:a16="http://schemas.microsoft.com/office/drawing/2014/main" id="{75354B1E-52C8-4B2A-86B3-C429C4D96909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2AC14BE4-C2F7-4025-ACC9-3C49BA7A2AE7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74" name="Text Box 1">
          <a:extLst>
            <a:ext uri="{FF2B5EF4-FFF2-40B4-BE49-F238E27FC236}">
              <a16:creationId xmlns:a16="http://schemas.microsoft.com/office/drawing/2014/main" id="{D5AD3993-FA8F-4B7D-A2BA-642F101785B0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E0C43E6C-398C-44D4-8C1D-B1E0B5E55A05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id="{A675C964-50A1-460E-9110-5623D8359FF7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3F98E7A2-95D0-471B-BEB8-47C0D24F2812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id="{BF233EA9-62D8-4A34-9D2F-5FA21DA17111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AE646C7A-68AE-4F6E-8E1B-8F1150C0676A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80" name="Text Box 1">
          <a:extLst>
            <a:ext uri="{FF2B5EF4-FFF2-40B4-BE49-F238E27FC236}">
              <a16:creationId xmlns:a16="http://schemas.microsoft.com/office/drawing/2014/main" id="{20CC6752-3D6F-4411-8F9E-C245650855D1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7B212020-C9D0-400B-9B15-BF6DF6C0F597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82" name="Text Box 1">
          <a:extLst>
            <a:ext uri="{FF2B5EF4-FFF2-40B4-BE49-F238E27FC236}">
              <a16:creationId xmlns:a16="http://schemas.microsoft.com/office/drawing/2014/main" id="{32E39AEB-F1F2-405B-8391-79AFAB34F8AD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1CAD4918-C1FF-4349-9E4D-7ADFE2CA11C9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id="{0346DCA1-FFED-44D8-9454-2CF3A8E07D6C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784D84BA-2908-453B-A920-EB65D01A2224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86" name="Text Box 1">
          <a:extLst>
            <a:ext uri="{FF2B5EF4-FFF2-40B4-BE49-F238E27FC236}">
              <a16:creationId xmlns:a16="http://schemas.microsoft.com/office/drawing/2014/main" id="{84B01070-85AB-4D94-9BA4-6D48724CF4F9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503626D6-10DB-4665-86FB-1632FB992A4E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88" name="Text Box 1">
          <a:extLst>
            <a:ext uri="{FF2B5EF4-FFF2-40B4-BE49-F238E27FC236}">
              <a16:creationId xmlns:a16="http://schemas.microsoft.com/office/drawing/2014/main" id="{84F0B06E-77DC-459E-A439-74CABC87E390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5425F72C-487F-420F-A818-1E3CE3B8B637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90" name="Text Box 1">
          <a:extLst>
            <a:ext uri="{FF2B5EF4-FFF2-40B4-BE49-F238E27FC236}">
              <a16:creationId xmlns:a16="http://schemas.microsoft.com/office/drawing/2014/main" id="{5E9D654F-92B1-457B-8B5D-A0A0AE0AE28B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F61CDDDA-B751-4A4E-965D-900F78CB8138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92" name="Text Box 1">
          <a:extLst>
            <a:ext uri="{FF2B5EF4-FFF2-40B4-BE49-F238E27FC236}">
              <a16:creationId xmlns:a16="http://schemas.microsoft.com/office/drawing/2014/main" id="{89A597AA-BE83-4097-BE09-7AF4A40F42DD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9ED62602-5F30-43A9-A99C-A416C4CB4A42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94" name="Text Box 1">
          <a:extLst>
            <a:ext uri="{FF2B5EF4-FFF2-40B4-BE49-F238E27FC236}">
              <a16:creationId xmlns:a16="http://schemas.microsoft.com/office/drawing/2014/main" id="{14DD9B3C-7ED0-467A-98F1-AA989BE6BF17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3225C613-2098-4EAC-B6E0-B67EC7A2F325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96" name="Text Box 1">
          <a:extLst>
            <a:ext uri="{FF2B5EF4-FFF2-40B4-BE49-F238E27FC236}">
              <a16:creationId xmlns:a16="http://schemas.microsoft.com/office/drawing/2014/main" id="{6C5DE356-086B-45B8-AA85-D4B8CE935011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EB39E788-B306-4F91-84BA-82C16158CF8F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id="{26C8674F-7156-441E-8E9C-5C02443AE4D6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E29DF0C1-8373-4997-B0ED-FF1EDB3A935E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200" name="Text Box 1">
          <a:extLst>
            <a:ext uri="{FF2B5EF4-FFF2-40B4-BE49-F238E27FC236}">
              <a16:creationId xmlns:a16="http://schemas.microsoft.com/office/drawing/2014/main" id="{F6E62873-F77A-431D-993D-26DFB896EA2F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3FDE96B9-131F-4140-A910-25A53A0B6220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202" name="Text Box 1">
          <a:extLst>
            <a:ext uri="{FF2B5EF4-FFF2-40B4-BE49-F238E27FC236}">
              <a16:creationId xmlns:a16="http://schemas.microsoft.com/office/drawing/2014/main" id="{8B02C067-6778-4767-8020-1E3319773F67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54675519-439E-4CE9-9BDE-7E8AF9B5074B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204" name="Text Box 1">
          <a:extLst>
            <a:ext uri="{FF2B5EF4-FFF2-40B4-BE49-F238E27FC236}">
              <a16:creationId xmlns:a16="http://schemas.microsoft.com/office/drawing/2014/main" id="{467D56F7-F381-46CE-B3FF-F51CD2EA039B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BE168E2B-87DF-4DB0-8729-8AFDB9DC2B3E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206" name="Text Box 1">
          <a:extLst>
            <a:ext uri="{FF2B5EF4-FFF2-40B4-BE49-F238E27FC236}">
              <a16:creationId xmlns:a16="http://schemas.microsoft.com/office/drawing/2014/main" id="{39D8E2E4-E9C8-4AB0-898F-B282613D7A5A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D41ACC46-7C29-4428-B17F-86C6991EADC5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208" name="Text Box 1">
          <a:extLst>
            <a:ext uri="{FF2B5EF4-FFF2-40B4-BE49-F238E27FC236}">
              <a16:creationId xmlns:a16="http://schemas.microsoft.com/office/drawing/2014/main" id="{CE91D5FB-49B9-4889-AAD2-BB1D339BFEC9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C9766078-1F5F-4D07-8AE0-64A25BF161BD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210" name="Text Box 1">
          <a:extLst>
            <a:ext uri="{FF2B5EF4-FFF2-40B4-BE49-F238E27FC236}">
              <a16:creationId xmlns:a16="http://schemas.microsoft.com/office/drawing/2014/main" id="{ED56D1EE-4461-4CF7-9C77-ED8B55C0A56D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49B91DFF-981A-4F30-AC57-B284E64E74B6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119</xdr:row>
      <xdr:rowOff>0</xdr:rowOff>
    </xdr:from>
    <xdr:ext cx="57150" cy="809625"/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id="{5E1673A8-283E-41CE-B8BA-A6A9AF86FCD2}"/>
            </a:ext>
          </a:extLst>
        </xdr:cNvPr>
        <xdr:cNvSpPr txBox="1">
          <a:spLocks noChangeArrowheads="1"/>
        </xdr:cNvSpPr>
      </xdr:nvSpPr>
      <xdr:spPr bwMode="auto">
        <a:xfrm>
          <a:off x="3203575" y="1889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119</xdr:row>
      <xdr:rowOff>0</xdr:rowOff>
    </xdr:from>
    <xdr:ext cx="57150" cy="809625"/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B24AD36F-4445-40B1-B3F4-301611C41AC9}"/>
            </a:ext>
          </a:extLst>
        </xdr:cNvPr>
        <xdr:cNvSpPr txBox="1">
          <a:spLocks noChangeArrowheads="1"/>
        </xdr:cNvSpPr>
      </xdr:nvSpPr>
      <xdr:spPr bwMode="auto">
        <a:xfrm>
          <a:off x="3203575" y="1889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119</xdr:row>
      <xdr:rowOff>0</xdr:rowOff>
    </xdr:from>
    <xdr:ext cx="57150" cy="809625"/>
    <xdr:sp macro="" textlink="">
      <xdr:nvSpPr>
        <xdr:cNvPr id="214" name="Text Box 1">
          <a:extLst>
            <a:ext uri="{FF2B5EF4-FFF2-40B4-BE49-F238E27FC236}">
              <a16:creationId xmlns:a16="http://schemas.microsoft.com/office/drawing/2014/main" id="{2D8EC265-7132-49AD-856B-97709B59AB50}"/>
            </a:ext>
          </a:extLst>
        </xdr:cNvPr>
        <xdr:cNvSpPr txBox="1">
          <a:spLocks noChangeArrowheads="1"/>
        </xdr:cNvSpPr>
      </xdr:nvSpPr>
      <xdr:spPr bwMode="auto">
        <a:xfrm>
          <a:off x="3203575" y="1889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119</xdr:row>
      <xdr:rowOff>0</xdr:rowOff>
    </xdr:from>
    <xdr:ext cx="57150" cy="809625"/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A398542E-3E18-436F-BA1D-244DB7B95160}"/>
            </a:ext>
          </a:extLst>
        </xdr:cNvPr>
        <xdr:cNvSpPr txBox="1">
          <a:spLocks noChangeArrowheads="1"/>
        </xdr:cNvSpPr>
      </xdr:nvSpPr>
      <xdr:spPr bwMode="auto">
        <a:xfrm>
          <a:off x="3203575" y="1889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119</xdr:row>
      <xdr:rowOff>0</xdr:rowOff>
    </xdr:from>
    <xdr:ext cx="57150" cy="809625"/>
    <xdr:sp macro="" textlink="">
      <xdr:nvSpPr>
        <xdr:cNvPr id="216" name="Text Box 1">
          <a:extLst>
            <a:ext uri="{FF2B5EF4-FFF2-40B4-BE49-F238E27FC236}">
              <a16:creationId xmlns:a16="http://schemas.microsoft.com/office/drawing/2014/main" id="{4D88C3FD-E54F-4CF2-9390-751FAA821C61}"/>
            </a:ext>
          </a:extLst>
        </xdr:cNvPr>
        <xdr:cNvSpPr txBox="1">
          <a:spLocks noChangeArrowheads="1"/>
        </xdr:cNvSpPr>
      </xdr:nvSpPr>
      <xdr:spPr bwMode="auto">
        <a:xfrm>
          <a:off x="3203575" y="1889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119</xdr:row>
      <xdr:rowOff>0</xdr:rowOff>
    </xdr:from>
    <xdr:ext cx="57150" cy="809625"/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B2B2BCDE-CFA6-4504-8CEE-A974497C8DF6}"/>
            </a:ext>
          </a:extLst>
        </xdr:cNvPr>
        <xdr:cNvSpPr txBox="1">
          <a:spLocks noChangeArrowheads="1"/>
        </xdr:cNvSpPr>
      </xdr:nvSpPr>
      <xdr:spPr bwMode="auto">
        <a:xfrm>
          <a:off x="3203575" y="1889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218" name="Text Box 1">
          <a:extLst>
            <a:ext uri="{FF2B5EF4-FFF2-40B4-BE49-F238E27FC236}">
              <a16:creationId xmlns:a16="http://schemas.microsoft.com/office/drawing/2014/main" id="{D3F15E9E-CA1D-48A2-8D41-15E4CB2A10F8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7191FACD-2D7A-421A-96E1-BBCC8609FD6B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220" name="Text Box 1">
          <a:extLst>
            <a:ext uri="{FF2B5EF4-FFF2-40B4-BE49-F238E27FC236}">
              <a16:creationId xmlns:a16="http://schemas.microsoft.com/office/drawing/2014/main" id="{70F1D386-5D95-41D4-958C-18C92E8C3DAC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993DC0FF-1E64-4CF0-9736-9409EEA13510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222" name="Text Box 1">
          <a:extLst>
            <a:ext uri="{FF2B5EF4-FFF2-40B4-BE49-F238E27FC236}">
              <a16:creationId xmlns:a16="http://schemas.microsoft.com/office/drawing/2014/main" id="{2EF63489-B2C0-40CF-8399-261595A8D670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D5BAE943-515E-4189-8CC6-A7849A367DE0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224" name="Text Box 1">
          <a:extLst>
            <a:ext uri="{FF2B5EF4-FFF2-40B4-BE49-F238E27FC236}">
              <a16:creationId xmlns:a16="http://schemas.microsoft.com/office/drawing/2014/main" id="{216325A9-76B8-48ED-833A-C9123ABB57BB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6985E5E1-6384-4958-8901-9F0ACC1AC200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id="{E5C8F4A2-7D1C-4ADF-B426-445C7482E0A2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798522CC-523F-4CF9-A5FB-ECADA3B424DB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AD456170-D715-49E4-9B38-D37529CA00D9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229" name="Text Box 1">
          <a:extLst>
            <a:ext uri="{FF2B5EF4-FFF2-40B4-BE49-F238E27FC236}">
              <a16:creationId xmlns:a16="http://schemas.microsoft.com/office/drawing/2014/main" id="{6F7AB211-A423-4BDF-AB7B-6EA88819C1FF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8C884DD0-59D7-4167-88A8-5F6FBED8F031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231" name="Text Box 1">
          <a:extLst>
            <a:ext uri="{FF2B5EF4-FFF2-40B4-BE49-F238E27FC236}">
              <a16:creationId xmlns:a16="http://schemas.microsoft.com/office/drawing/2014/main" id="{7AE9A5EE-FA5B-4EF2-BC95-C11A1836BFCD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7F427803-09DF-408F-B3EB-D6DF7E69456A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233" name="Text Box 1">
          <a:extLst>
            <a:ext uri="{FF2B5EF4-FFF2-40B4-BE49-F238E27FC236}">
              <a16:creationId xmlns:a16="http://schemas.microsoft.com/office/drawing/2014/main" id="{E3AC178F-2B74-40C6-9654-AD514C558C40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63AE4F9F-710E-4853-A283-9F7CBD4894C7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235" name="Text Box 1">
          <a:extLst>
            <a:ext uri="{FF2B5EF4-FFF2-40B4-BE49-F238E27FC236}">
              <a16:creationId xmlns:a16="http://schemas.microsoft.com/office/drawing/2014/main" id="{C65097A4-BA1C-40D6-A00B-32A00A156A0C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095EA8E8-8763-4760-B63D-794713D40255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237" name="Text Box 1">
          <a:extLst>
            <a:ext uri="{FF2B5EF4-FFF2-40B4-BE49-F238E27FC236}">
              <a16:creationId xmlns:a16="http://schemas.microsoft.com/office/drawing/2014/main" id="{A5FEA4BF-73CD-4B2D-BD3C-366664114930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77B15E01-D8F7-41CA-A72C-21BED501A5AC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239" name="Text Box 1">
          <a:extLst>
            <a:ext uri="{FF2B5EF4-FFF2-40B4-BE49-F238E27FC236}">
              <a16:creationId xmlns:a16="http://schemas.microsoft.com/office/drawing/2014/main" id="{65AEF604-7843-41D0-BD37-C5C665D7ADE4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7D6F24B7-A592-4BA7-A668-FC2157A28FE4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241" name="Text Box 1">
          <a:extLst>
            <a:ext uri="{FF2B5EF4-FFF2-40B4-BE49-F238E27FC236}">
              <a16:creationId xmlns:a16="http://schemas.microsoft.com/office/drawing/2014/main" id="{8012980E-A49C-41B4-9FD4-0BB28B3BFEEA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8F017FF5-951E-426A-8392-898D16DDCCDB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243" name="Text Box 1">
          <a:extLst>
            <a:ext uri="{FF2B5EF4-FFF2-40B4-BE49-F238E27FC236}">
              <a16:creationId xmlns:a16="http://schemas.microsoft.com/office/drawing/2014/main" id="{0AC22EFD-154C-4921-A1F3-F4DAA1E38E89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C24C7D18-24B9-4DD3-B503-0702690C7DC7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245" name="Text Box 1">
          <a:extLst>
            <a:ext uri="{FF2B5EF4-FFF2-40B4-BE49-F238E27FC236}">
              <a16:creationId xmlns:a16="http://schemas.microsoft.com/office/drawing/2014/main" id="{3AA8D7A9-73C5-4126-8E7A-317323C19A58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8F96C6D0-E3B1-4EBA-A469-23FD6D4D87E0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id="{9D3A18EF-3F18-4AB7-9B04-0D3748D7E4F7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AF5F66C8-9E45-47BF-977E-04DAC505CF85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id="{364CDA3F-9C7C-49CC-9AB3-6D5EB0518709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8D0B6CFB-E869-4F14-ADAF-ACF954849CCC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251" name="Text Box 1">
          <a:extLst>
            <a:ext uri="{FF2B5EF4-FFF2-40B4-BE49-F238E27FC236}">
              <a16:creationId xmlns:a16="http://schemas.microsoft.com/office/drawing/2014/main" id="{55555F6A-D914-4F8B-99D6-23B2D3E10934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68FD753B-7033-4E74-ADF1-A1A165016162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253" name="Text Box 1">
          <a:extLst>
            <a:ext uri="{FF2B5EF4-FFF2-40B4-BE49-F238E27FC236}">
              <a16:creationId xmlns:a16="http://schemas.microsoft.com/office/drawing/2014/main" id="{AD84F8A0-8FDD-4D33-A7E5-B18D680036DC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BF39FA56-E163-480B-84C2-1425DEA72B44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id="{9863BBB6-97ED-4BF5-A7FE-6EE1A37523FE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A2F0E21B-79CB-4643-B317-34F3C81C6493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257" name="Text Box 1">
          <a:extLst>
            <a:ext uri="{FF2B5EF4-FFF2-40B4-BE49-F238E27FC236}">
              <a16:creationId xmlns:a16="http://schemas.microsoft.com/office/drawing/2014/main" id="{544CF672-DCA1-40B0-A765-42C790EDA871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1C24EE88-79F7-4619-940F-8931003F64B6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259" name="Text Box 1">
          <a:extLst>
            <a:ext uri="{FF2B5EF4-FFF2-40B4-BE49-F238E27FC236}">
              <a16:creationId xmlns:a16="http://schemas.microsoft.com/office/drawing/2014/main" id="{8ECE2549-2102-42CD-9AC3-96A539176E94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015B63C7-A42D-4674-8061-FFA7C6CFC4FE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261" name="Text Box 1">
          <a:extLst>
            <a:ext uri="{FF2B5EF4-FFF2-40B4-BE49-F238E27FC236}">
              <a16:creationId xmlns:a16="http://schemas.microsoft.com/office/drawing/2014/main" id="{326676B7-A6CA-479C-B82A-5A09FC4E1F65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BF688BD8-8376-4E00-BFA3-ECBE93A776CF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263" name="Text Box 1">
          <a:extLst>
            <a:ext uri="{FF2B5EF4-FFF2-40B4-BE49-F238E27FC236}">
              <a16:creationId xmlns:a16="http://schemas.microsoft.com/office/drawing/2014/main" id="{47838F68-08FC-40B0-860E-90902177B1E1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8FF5EFBA-3B54-4DA9-A3F0-E371438F771F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265" name="Text Box 1">
          <a:extLst>
            <a:ext uri="{FF2B5EF4-FFF2-40B4-BE49-F238E27FC236}">
              <a16:creationId xmlns:a16="http://schemas.microsoft.com/office/drawing/2014/main" id="{991A4C34-A601-4F4B-B36B-AC2E766B8DCA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122</xdr:row>
      <xdr:rowOff>0</xdr:rowOff>
    </xdr:from>
    <xdr:ext cx="57150" cy="809625"/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5167F4DC-2C66-417F-966F-FCC4A363BFDB}"/>
            </a:ext>
          </a:extLst>
        </xdr:cNvPr>
        <xdr:cNvSpPr txBox="1">
          <a:spLocks noChangeArrowheads="1"/>
        </xdr:cNvSpPr>
      </xdr:nvSpPr>
      <xdr:spPr bwMode="auto">
        <a:xfrm>
          <a:off x="3203575" y="19367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122</xdr:row>
      <xdr:rowOff>0</xdr:rowOff>
    </xdr:from>
    <xdr:ext cx="57150" cy="809625"/>
    <xdr:sp macro="" textlink="">
      <xdr:nvSpPr>
        <xdr:cNvPr id="267" name="Text Box 1">
          <a:extLst>
            <a:ext uri="{FF2B5EF4-FFF2-40B4-BE49-F238E27FC236}">
              <a16:creationId xmlns:a16="http://schemas.microsoft.com/office/drawing/2014/main" id="{32C67410-9A15-4B0A-A33B-2563DD7B2896}"/>
            </a:ext>
          </a:extLst>
        </xdr:cNvPr>
        <xdr:cNvSpPr txBox="1">
          <a:spLocks noChangeArrowheads="1"/>
        </xdr:cNvSpPr>
      </xdr:nvSpPr>
      <xdr:spPr bwMode="auto">
        <a:xfrm>
          <a:off x="3203575" y="19367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122</xdr:row>
      <xdr:rowOff>0</xdr:rowOff>
    </xdr:from>
    <xdr:ext cx="57150" cy="809625"/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98DD579C-9149-459C-B654-30BA97078D4F}"/>
            </a:ext>
          </a:extLst>
        </xdr:cNvPr>
        <xdr:cNvSpPr txBox="1">
          <a:spLocks noChangeArrowheads="1"/>
        </xdr:cNvSpPr>
      </xdr:nvSpPr>
      <xdr:spPr bwMode="auto">
        <a:xfrm>
          <a:off x="3203575" y="19367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122</xdr:row>
      <xdr:rowOff>0</xdr:rowOff>
    </xdr:from>
    <xdr:ext cx="57150" cy="809625"/>
    <xdr:sp macro="" textlink="">
      <xdr:nvSpPr>
        <xdr:cNvPr id="269" name="Text Box 1">
          <a:extLst>
            <a:ext uri="{FF2B5EF4-FFF2-40B4-BE49-F238E27FC236}">
              <a16:creationId xmlns:a16="http://schemas.microsoft.com/office/drawing/2014/main" id="{45758B39-5F57-48DB-B9D7-A972AACCB4F5}"/>
            </a:ext>
          </a:extLst>
        </xdr:cNvPr>
        <xdr:cNvSpPr txBox="1">
          <a:spLocks noChangeArrowheads="1"/>
        </xdr:cNvSpPr>
      </xdr:nvSpPr>
      <xdr:spPr bwMode="auto">
        <a:xfrm>
          <a:off x="3203575" y="19367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122</xdr:row>
      <xdr:rowOff>0</xdr:rowOff>
    </xdr:from>
    <xdr:ext cx="57150" cy="809625"/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A80ACE67-7B9B-4781-BA50-F4141DD604AF}"/>
            </a:ext>
          </a:extLst>
        </xdr:cNvPr>
        <xdr:cNvSpPr txBox="1">
          <a:spLocks noChangeArrowheads="1"/>
        </xdr:cNvSpPr>
      </xdr:nvSpPr>
      <xdr:spPr bwMode="auto">
        <a:xfrm>
          <a:off x="3203575" y="19367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122</xdr:row>
      <xdr:rowOff>0</xdr:rowOff>
    </xdr:from>
    <xdr:ext cx="57150" cy="809625"/>
    <xdr:sp macro="" textlink="">
      <xdr:nvSpPr>
        <xdr:cNvPr id="271" name="Text Box 1">
          <a:extLst>
            <a:ext uri="{FF2B5EF4-FFF2-40B4-BE49-F238E27FC236}">
              <a16:creationId xmlns:a16="http://schemas.microsoft.com/office/drawing/2014/main" id="{313C8AAE-10CE-46FB-B516-C3099F52EB75}"/>
            </a:ext>
          </a:extLst>
        </xdr:cNvPr>
        <xdr:cNvSpPr txBox="1">
          <a:spLocks noChangeArrowheads="1"/>
        </xdr:cNvSpPr>
      </xdr:nvSpPr>
      <xdr:spPr bwMode="auto">
        <a:xfrm>
          <a:off x="3203575" y="19367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7AAFE43C-0385-4E4B-9794-5EAA2AB7539D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273" name="Text Box 1">
          <a:extLst>
            <a:ext uri="{FF2B5EF4-FFF2-40B4-BE49-F238E27FC236}">
              <a16:creationId xmlns:a16="http://schemas.microsoft.com/office/drawing/2014/main" id="{BFB1BFAB-6174-4B00-90C5-B93F67AE4214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33DE4BF4-79B1-4388-A38C-1195F49FD623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275" name="Text Box 1">
          <a:extLst>
            <a:ext uri="{FF2B5EF4-FFF2-40B4-BE49-F238E27FC236}">
              <a16:creationId xmlns:a16="http://schemas.microsoft.com/office/drawing/2014/main" id="{D1403A80-066C-41DB-9E67-2675D3370586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E4F7DB1C-CBB4-4974-9C04-F420B1092CF8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277" name="Text Box 1">
          <a:extLst>
            <a:ext uri="{FF2B5EF4-FFF2-40B4-BE49-F238E27FC236}">
              <a16:creationId xmlns:a16="http://schemas.microsoft.com/office/drawing/2014/main" id="{DDCC9D8F-8BD8-4EAD-818B-3ACCCAEE4B1C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7FF6AF35-82D7-408F-84C0-7E4ECDF89A06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279" name="Text Box 1">
          <a:extLst>
            <a:ext uri="{FF2B5EF4-FFF2-40B4-BE49-F238E27FC236}">
              <a16:creationId xmlns:a16="http://schemas.microsoft.com/office/drawing/2014/main" id="{A9E0FE17-DF03-4332-866A-0ECF0E33403B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8ABB368C-1543-4218-BF6D-3CFD9C42BDFA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281" name="Text Box 1">
          <a:extLst>
            <a:ext uri="{FF2B5EF4-FFF2-40B4-BE49-F238E27FC236}">
              <a16:creationId xmlns:a16="http://schemas.microsoft.com/office/drawing/2014/main" id="{B045179C-EA03-46D8-A1EC-85A6CDDDC2F0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3A02590A-D34B-4E18-83F4-E45D77AEC1B6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283" name="Text Box 1">
          <a:extLst>
            <a:ext uri="{FF2B5EF4-FFF2-40B4-BE49-F238E27FC236}">
              <a16:creationId xmlns:a16="http://schemas.microsoft.com/office/drawing/2014/main" id="{FD3CE97C-BEDC-40CB-BBA7-ED289BB57C2C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EF65B9EA-C584-4AC6-9BBA-7D51BC3E019E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285" name="Text Box 1">
          <a:extLst>
            <a:ext uri="{FF2B5EF4-FFF2-40B4-BE49-F238E27FC236}">
              <a16:creationId xmlns:a16="http://schemas.microsoft.com/office/drawing/2014/main" id="{1A017B8A-AF76-43FB-9C06-98D89F79746B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BC97BB17-8660-466B-A853-5826556B0D23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287" name="Text Box 1">
          <a:extLst>
            <a:ext uri="{FF2B5EF4-FFF2-40B4-BE49-F238E27FC236}">
              <a16:creationId xmlns:a16="http://schemas.microsoft.com/office/drawing/2014/main" id="{16BE8EE7-2B93-4787-859A-AAABE1541E46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EBF306CC-E414-4FD3-B874-6FBC96A5D9D0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26416F3B-E34E-4B31-90BC-B62558B20BD7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290" name="Text Box 1">
          <a:extLst>
            <a:ext uri="{FF2B5EF4-FFF2-40B4-BE49-F238E27FC236}">
              <a16:creationId xmlns:a16="http://schemas.microsoft.com/office/drawing/2014/main" id="{6BFF6D25-00E1-4B55-8BB3-4AA94E8DDA08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C4A9EC91-0651-412D-8714-7140F02D92E1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292" name="Text Box 1">
          <a:extLst>
            <a:ext uri="{FF2B5EF4-FFF2-40B4-BE49-F238E27FC236}">
              <a16:creationId xmlns:a16="http://schemas.microsoft.com/office/drawing/2014/main" id="{F4F8CAE7-E591-42E0-895D-952AE7376B2A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AF8BDAA3-6685-4F39-BA3D-9D3441A64CD6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294" name="Text Box 1">
          <a:extLst>
            <a:ext uri="{FF2B5EF4-FFF2-40B4-BE49-F238E27FC236}">
              <a16:creationId xmlns:a16="http://schemas.microsoft.com/office/drawing/2014/main" id="{33478605-0052-490B-94BB-E2925A0B42A8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68460FDC-3D58-44EA-A7E0-D2BD8C616326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296" name="Text Box 1">
          <a:extLst>
            <a:ext uri="{FF2B5EF4-FFF2-40B4-BE49-F238E27FC236}">
              <a16:creationId xmlns:a16="http://schemas.microsoft.com/office/drawing/2014/main" id="{236A63B1-43E8-4C2C-A36A-2EB0834AF70A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9983CA70-9AF5-4F35-A9E2-43B65D8910A2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298" name="Text Box 1">
          <a:extLst>
            <a:ext uri="{FF2B5EF4-FFF2-40B4-BE49-F238E27FC236}">
              <a16:creationId xmlns:a16="http://schemas.microsoft.com/office/drawing/2014/main" id="{4322E2B3-26D1-42DE-AB2E-BC698681CF89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B1D55C2D-F9C8-4156-BD74-50E788B302FA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300" name="Text Box 1">
          <a:extLst>
            <a:ext uri="{FF2B5EF4-FFF2-40B4-BE49-F238E27FC236}">
              <a16:creationId xmlns:a16="http://schemas.microsoft.com/office/drawing/2014/main" id="{0D0DA1D0-72AE-4113-B0F6-B4E2A616A86B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4429BF2D-EFB6-4E9F-9118-66A68A4756E6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302" name="Text Box 1">
          <a:extLst>
            <a:ext uri="{FF2B5EF4-FFF2-40B4-BE49-F238E27FC236}">
              <a16:creationId xmlns:a16="http://schemas.microsoft.com/office/drawing/2014/main" id="{519A68D2-7EF1-41AE-AADA-4B22D7DB2D3E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777D1D3C-E751-438D-8BE4-83D2494E6CB3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304" name="Text Box 1">
          <a:extLst>
            <a:ext uri="{FF2B5EF4-FFF2-40B4-BE49-F238E27FC236}">
              <a16:creationId xmlns:a16="http://schemas.microsoft.com/office/drawing/2014/main" id="{5306BD36-0784-4E83-A96A-7CDF1396F6B8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B0F0966C-7F66-401C-8426-6EF4E9F4DCD0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306" name="Text Box 1">
          <a:extLst>
            <a:ext uri="{FF2B5EF4-FFF2-40B4-BE49-F238E27FC236}">
              <a16:creationId xmlns:a16="http://schemas.microsoft.com/office/drawing/2014/main" id="{0D587879-0C81-4C5F-9680-6A9B546BCBCA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17900ED4-E396-44EA-A0E3-F63E7A9523B4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308" name="Text Box 1">
          <a:extLst>
            <a:ext uri="{FF2B5EF4-FFF2-40B4-BE49-F238E27FC236}">
              <a16:creationId xmlns:a16="http://schemas.microsoft.com/office/drawing/2014/main" id="{F8621029-60B0-446E-9382-EBEAB163FCB1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05716099-2693-4EEA-B6C6-7562C62A20E1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310" name="Text Box 1">
          <a:extLst>
            <a:ext uri="{FF2B5EF4-FFF2-40B4-BE49-F238E27FC236}">
              <a16:creationId xmlns:a16="http://schemas.microsoft.com/office/drawing/2014/main" id="{B425C906-BF8F-4C52-AF04-2E49E8507962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0F007BE0-9395-4267-A894-A8CB052E92DC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312" name="Text Box 1">
          <a:extLst>
            <a:ext uri="{FF2B5EF4-FFF2-40B4-BE49-F238E27FC236}">
              <a16:creationId xmlns:a16="http://schemas.microsoft.com/office/drawing/2014/main" id="{A2087C48-72E7-4CD7-83DF-116F0CCC75E0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65972AEA-27AF-42EE-B15F-4B15AC612F64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314" name="Text Box 1">
          <a:extLst>
            <a:ext uri="{FF2B5EF4-FFF2-40B4-BE49-F238E27FC236}">
              <a16:creationId xmlns:a16="http://schemas.microsoft.com/office/drawing/2014/main" id="{A74B9F64-A17F-460C-86F2-C56450D03EBF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7A12F762-0DED-442B-BAB0-EDA09BB2933A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316" name="Text Box 1">
          <a:extLst>
            <a:ext uri="{FF2B5EF4-FFF2-40B4-BE49-F238E27FC236}">
              <a16:creationId xmlns:a16="http://schemas.microsoft.com/office/drawing/2014/main" id="{5F1004A5-A44C-41B0-9F1E-58416B6BE2A7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CC7BAFA3-0C86-41D7-B0AA-0FCDB2E7B730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318" name="Text Box 1">
          <a:extLst>
            <a:ext uri="{FF2B5EF4-FFF2-40B4-BE49-F238E27FC236}">
              <a16:creationId xmlns:a16="http://schemas.microsoft.com/office/drawing/2014/main" id="{9006421E-2B00-4C2A-A283-8E735450F494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5FA116B5-D3D5-4B7E-9875-AF1098682958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122</xdr:row>
      <xdr:rowOff>0</xdr:rowOff>
    </xdr:from>
    <xdr:ext cx="57150" cy="809625"/>
    <xdr:sp macro="" textlink="">
      <xdr:nvSpPr>
        <xdr:cNvPr id="320" name="Text Box 1">
          <a:extLst>
            <a:ext uri="{FF2B5EF4-FFF2-40B4-BE49-F238E27FC236}">
              <a16:creationId xmlns:a16="http://schemas.microsoft.com/office/drawing/2014/main" id="{1F3DB983-58FE-4785-8CDC-34715B18182D}"/>
            </a:ext>
          </a:extLst>
        </xdr:cNvPr>
        <xdr:cNvSpPr txBox="1">
          <a:spLocks noChangeArrowheads="1"/>
        </xdr:cNvSpPr>
      </xdr:nvSpPr>
      <xdr:spPr bwMode="auto">
        <a:xfrm>
          <a:off x="3203575" y="19367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122</xdr:row>
      <xdr:rowOff>0</xdr:rowOff>
    </xdr:from>
    <xdr:ext cx="57150" cy="809625"/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A9E3C910-A042-49C6-8467-207AA544624A}"/>
            </a:ext>
          </a:extLst>
        </xdr:cNvPr>
        <xdr:cNvSpPr txBox="1">
          <a:spLocks noChangeArrowheads="1"/>
        </xdr:cNvSpPr>
      </xdr:nvSpPr>
      <xdr:spPr bwMode="auto">
        <a:xfrm>
          <a:off x="3203575" y="19367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122</xdr:row>
      <xdr:rowOff>0</xdr:rowOff>
    </xdr:from>
    <xdr:ext cx="57150" cy="809625"/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id="{DABBE6BE-88EE-4723-ABC2-CB94B01839A9}"/>
            </a:ext>
          </a:extLst>
        </xdr:cNvPr>
        <xdr:cNvSpPr txBox="1">
          <a:spLocks noChangeArrowheads="1"/>
        </xdr:cNvSpPr>
      </xdr:nvSpPr>
      <xdr:spPr bwMode="auto">
        <a:xfrm>
          <a:off x="3203575" y="19367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122</xdr:row>
      <xdr:rowOff>0</xdr:rowOff>
    </xdr:from>
    <xdr:ext cx="57150" cy="809625"/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8AE27843-FB0C-4096-9D76-E8638F88D433}"/>
            </a:ext>
          </a:extLst>
        </xdr:cNvPr>
        <xdr:cNvSpPr txBox="1">
          <a:spLocks noChangeArrowheads="1"/>
        </xdr:cNvSpPr>
      </xdr:nvSpPr>
      <xdr:spPr bwMode="auto">
        <a:xfrm>
          <a:off x="3203575" y="19367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122</xdr:row>
      <xdr:rowOff>0</xdr:rowOff>
    </xdr:from>
    <xdr:ext cx="57150" cy="809625"/>
    <xdr:sp macro="" textlink="">
      <xdr:nvSpPr>
        <xdr:cNvPr id="324" name="Text Box 1">
          <a:extLst>
            <a:ext uri="{FF2B5EF4-FFF2-40B4-BE49-F238E27FC236}">
              <a16:creationId xmlns:a16="http://schemas.microsoft.com/office/drawing/2014/main" id="{A05C359D-1465-4446-986D-E5A4629FD2A1}"/>
            </a:ext>
          </a:extLst>
        </xdr:cNvPr>
        <xdr:cNvSpPr txBox="1">
          <a:spLocks noChangeArrowheads="1"/>
        </xdr:cNvSpPr>
      </xdr:nvSpPr>
      <xdr:spPr bwMode="auto">
        <a:xfrm>
          <a:off x="3203575" y="19367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122</xdr:row>
      <xdr:rowOff>0</xdr:rowOff>
    </xdr:from>
    <xdr:ext cx="57150" cy="809625"/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521CEE8F-F2F6-467B-ACA8-432CCE51929D}"/>
            </a:ext>
          </a:extLst>
        </xdr:cNvPr>
        <xdr:cNvSpPr txBox="1">
          <a:spLocks noChangeArrowheads="1"/>
        </xdr:cNvSpPr>
      </xdr:nvSpPr>
      <xdr:spPr bwMode="auto">
        <a:xfrm>
          <a:off x="3203575" y="19367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id="{D6823CA2-0234-4D32-9713-A64F3A68AA79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A54BE5A2-0B75-41B0-B205-E7E7682E96E9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328" name="Text Box 1">
          <a:extLst>
            <a:ext uri="{FF2B5EF4-FFF2-40B4-BE49-F238E27FC236}">
              <a16:creationId xmlns:a16="http://schemas.microsoft.com/office/drawing/2014/main" id="{E5674E68-E3DB-4CB7-966A-E870CE9FD088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518A4528-7B0F-4B52-8368-385830E3BED7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330" name="Text Box 1">
          <a:extLst>
            <a:ext uri="{FF2B5EF4-FFF2-40B4-BE49-F238E27FC236}">
              <a16:creationId xmlns:a16="http://schemas.microsoft.com/office/drawing/2014/main" id="{2B3F472A-AA4B-477B-902B-FA415545DFD7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05F5A724-8BF9-4576-A730-B9376FEB77FC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332" name="Text Box 1">
          <a:extLst>
            <a:ext uri="{FF2B5EF4-FFF2-40B4-BE49-F238E27FC236}">
              <a16:creationId xmlns:a16="http://schemas.microsoft.com/office/drawing/2014/main" id="{939C0677-D5A6-49B6-9EDE-DB66C0E26020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2A53E20C-7882-4D34-A35B-884516055E9C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334" name="Text Box 1">
          <a:extLst>
            <a:ext uri="{FF2B5EF4-FFF2-40B4-BE49-F238E27FC236}">
              <a16:creationId xmlns:a16="http://schemas.microsoft.com/office/drawing/2014/main" id="{E08539A2-5613-4990-A898-24A519D59844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277998C9-0F00-4958-B791-6A7636610D6C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336" name="Text Box 1">
          <a:extLst>
            <a:ext uri="{FF2B5EF4-FFF2-40B4-BE49-F238E27FC236}">
              <a16:creationId xmlns:a16="http://schemas.microsoft.com/office/drawing/2014/main" id="{84465D73-A905-45CE-A504-81CD446125AC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6084FE96-2187-4743-A31B-A7ACE4BF8143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F4A1B088-6ECA-4370-B960-F7E3633F6BB7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6C6B47E2-7FFE-43BA-B405-6446DE7AF3A9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B0B98245-A888-41D1-B793-D6ED007C1FA8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35EB1D59-347E-4B08-849B-5D716A0C12EE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2D502EE6-9E55-4B5B-B9FB-C53C608B382E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248B2FD8-DCBB-4CD2-939D-E4B1CAC6031F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C32F56E9-409E-4C91-8B66-3B3E8F0A2BD6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723D54B0-11D1-4FBC-BF7D-B9BF85CA4920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7BB70615-00B3-4CD6-82D4-6A567EE2E57E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DB6FAA32-9A87-4884-A099-3E035546531C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785FEAFC-6BA4-48A2-A1ED-72308A698381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3994ABA5-0BDD-475E-979A-662CEEBEF958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220F4550-B25E-4BB0-A01F-C5EFAC5ECE68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E3586D3E-F466-4988-9886-CC2BB5C47C98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FC307F02-793C-4EDA-ADB5-7A2AEF71E9BC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95427D71-5F21-409C-B5A1-0E5F34B23EAF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A3E485C2-62BD-43D0-8B48-C11B83821F08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EFB498A9-D8E3-401A-BC28-313855397DCB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E8E9333B-734C-4E39-ACD6-7DE946054455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3A63B26E-0223-4CA4-BA83-C4F268557B56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88C66658-8B52-4866-9717-F86B7F4C97D5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F8909C2A-8EC0-4597-A27F-3B45EB301D03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6D6D774D-9C3F-480A-A899-D1334E7EDAAC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91F9AF54-69A1-4788-AAC2-3DAD1C6D5A20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6CDCE4E4-5A8E-4C70-B85D-6EE81AFBBFDC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F4DE90A9-8F7F-477C-9BC5-D92287001327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1D820B14-7A22-4DD9-8989-77B41D02F3A1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E2E6C4DA-C7FC-4205-BE36-C00DBA0D5BFF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87F45273-2B18-44C4-8690-3DAC8C85DD4C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392742C0-C221-4E89-A23D-6545C150C3A0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BAA71499-5D51-45B6-9F19-81A3121CCD34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47F8A498-D3CD-4EFA-A904-B4DE2A93221C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61B1F2ED-80B2-4DDD-B801-21A5D2D9C0C3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8904E447-3B93-481E-9B82-C091161E78C0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3EB6A9DC-6F4F-4EC3-B378-78FF90221DC0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3D9E1D4E-4189-41CA-83BD-5A063450C7CD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122</xdr:row>
      <xdr:rowOff>0</xdr:rowOff>
    </xdr:from>
    <xdr:ext cx="57150" cy="809625"/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499389F5-4A10-498B-9378-9F3898F2FF90}"/>
            </a:ext>
          </a:extLst>
        </xdr:cNvPr>
        <xdr:cNvSpPr txBox="1">
          <a:spLocks noChangeArrowheads="1"/>
        </xdr:cNvSpPr>
      </xdr:nvSpPr>
      <xdr:spPr bwMode="auto">
        <a:xfrm>
          <a:off x="3203575" y="19367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122</xdr:row>
      <xdr:rowOff>0</xdr:rowOff>
    </xdr:from>
    <xdr:ext cx="57150" cy="809625"/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F621C390-17DC-4E32-867A-44AB3DCA1DB3}"/>
            </a:ext>
          </a:extLst>
        </xdr:cNvPr>
        <xdr:cNvSpPr txBox="1">
          <a:spLocks noChangeArrowheads="1"/>
        </xdr:cNvSpPr>
      </xdr:nvSpPr>
      <xdr:spPr bwMode="auto">
        <a:xfrm>
          <a:off x="3203575" y="19367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122</xdr:row>
      <xdr:rowOff>0</xdr:rowOff>
    </xdr:from>
    <xdr:ext cx="57150" cy="809625"/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BA4B9A53-DF1A-498A-9A31-85A2B2BAE96D}"/>
            </a:ext>
          </a:extLst>
        </xdr:cNvPr>
        <xdr:cNvSpPr txBox="1">
          <a:spLocks noChangeArrowheads="1"/>
        </xdr:cNvSpPr>
      </xdr:nvSpPr>
      <xdr:spPr bwMode="auto">
        <a:xfrm>
          <a:off x="3203575" y="19367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122</xdr:row>
      <xdr:rowOff>0</xdr:rowOff>
    </xdr:from>
    <xdr:ext cx="57150" cy="809625"/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705E841E-AD4A-480A-B584-19AB49789E4E}"/>
            </a:ext>
          </a:extLst>
        </xdr:cNvPr>
        <xdr:cNvSpPr txBox="1">
          <a:spLocks noChangeArrowheads="1"/>
        </xdr:cNvSpPr>
      </xdr:nvSpPr>
      <xdr:spPr bwMode="auto">
        <a:xfrm>
          <a:off x="3203575" y="19367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122</xdr:row>
      <xdr:rowOff>0</xdr:rowOff>
    </xdr:from>
    <xdr:ext cx="57150" cy="809625"/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09921185-B6A2-4D95-81B1-C82C820B469E}"/>
            </a:ext>
          </a:extLst>
        </xdr:cNvPr>
        <xdr:cNvSpPr txBox="1">
          <a:spLocks noChangeArrowheads="1"/>
        </xdr:cNvSpPr>
      </xdr:nvSpPr>
      <xdr:spPr bwMode="auto">
        <a:xfrm>
          <a:off x="3203575" y="19367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122</xdr:row>
      <xdr:rowOff>0</xdr:rowOff>
    </xdr:from>
    <xdr:ext cx="57150" cy="809625"/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099A6383-4579-4B2C-9B2E-9A6B4D93982C}"/>
            </a:ext>
          </a:extLst>
        </xdr:cNvPr>
        <xdr:cNvSpPr txBox="1">
          <a:spLocks noChangeArrowheads="1"/>
        </xdr:cNvSpPr>
      </xdr:nvSpPr>
      <xdr:spPr bwMode="auto">
        <a:xfrm>
          <a:off x="3203575" y="19367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C47E6317-76F9-44BA-B2C0-60127542E7BD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EF76DAD6-1634-4A8F-BD0F-EC8A5D000215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1593E188-7AC4-4FEA-971C-A16DA9D2685F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FC02C73D-A95E-479E-879B-A291E1AEB21B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F739DCA2-6BA4-42A5-9D93-6D5968952596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A09A10D8-59C6-4EC0-9D8B-4AE5F5A9452E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DBF6A1A4-E4A4-476C-90E0-22D3F961D15C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33938EB2-54EF-413F-9D0B-175BCEC7079A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17F68060-E8F8-4545-8DC7-B903051FC9C4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8FB38CA3-15D2-4014-82A7-1DF0229FD5A8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749B78E7-7AED-41F1-916E-A06776E6D0EC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B186F77A-46FE-4CA0-8C28-9FE341EDF371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0D178AC4-5ABB-4DF1-A398-22BE6ECFF045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3B6D8AA8-640F-47E7-AC30-A58EB1F4B083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C79556B2-BB7A-43DB-868E-4D719B2B84B0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EA7A3741-5454-4098-82A5-D3EAA7753B2F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A1AA2676-EF4F-497D-906D-E1633E17CFDA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57A6F912-17F3-4376-9C25-6A48E49F2FAD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1B1507ED-1BD2-4980-A0FB-91155315CA59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2C04F54F-2C1A-4854-AF46-A6E02F5726DC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97C39233-788E-4620-BBB1-9290BF09522E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2B169841-31D6-4C32-9AF3-AC363DE90458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E86D5F14-C47F-47BF-A167-CD8EE2B9FE62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9621D9F1-A8BE-4AC4-BF56-E906EB1DC5EE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30022458-19D7-40A9-B554-9343AA38C4F9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42A1F9E2-43ED-43CF-9F3E-BBF32CE861C2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885FAA89-BC03-40B3-A97C-AADAAB79BBE0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D4362C52-36A8-49B3-AF17-F3D0FDB2546E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4D0FBA5F-6D50-4E05-875D-9BC58A8616C4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B118F799-DC67-4456-AC34-3A833DDCD92C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A2356DD4-1AAA-4A07-8F3E-E48ED004E098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EDFB7574-DE87-4F7A-8D96-0B3108A273B8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EC99BA88-7208-4B3A-98D2-BDF54E90A254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0E0C519E-5997-4DEF-924A-D7F131DB571B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BAD4EA6E-CB83-4007-84C5-C0A4F4DFB31C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9AD9F982-B1AD-431F-94C5-547C92C64084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89CC8665-7D2C-4C1E-A55B-15E90D1D5B69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D11B7839-CB1D-41A8-9D71-C9426CF26C65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9DCBAB0A-5006-460D-921E-80F69FD220E1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999076B6-B596-4498-9E1F-99DBF55E0D82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D3790BEB-607D-4213-8221-4CB3884EFF0F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F26B0875-3AF9-4F9D-8FCE-029BFD72AC75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422" name="Text Box 1">
          <a:extLst>
            <a:ext uri="{FF2B5EF4-FFF2-40B4-BE49-F238E27FC236}">
              <a16:creationId xmlns:a16="http://schemas.microsoft.com/office/drawing/2014/main" id="{05C88E92-AFAA-4BBA-82DD-186E5E796B8C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FC64AAD9-C0E5-4D78-BCEC-F54F864C9ED5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424" name="Text Box 1">
          <a:extLst>
            <a:ext uri="{FF2B5EF4-FFF2-40B4-BE49-F238E27FC236}">
              <a16:creationId xmlns:a16="http://schemas.microsoft.com/office/drawing/2014/main" id="{7310E225-C3E6-4532-A9F3-053AA3F93567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E7F57CE2-8954-4F88-B675-BC1435E24D7F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426" name="Text Box 1">
          <a:extLst>
            <a:ext uri="{FF2B5EF4-FFF2-40B4-BE49-F238E27FC236}">
              <a16:creationId xmlns:a16="http://schemas.microsoft.com/office/drawing/2014/main" id="{957DE856-8F27-45EC-B02E-B44077285FFE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761B1BB8-9734-4ABB-91AF-1013E7F4CC73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122</xdr:row>
      <xdr:rowOff>0</xdr:rowOff>
    </xdr:from>
    <xdr:ext cx="57150" cy="809625"/>
    <xdr:sp macro="" textlink="">
      <xdr:nvSpPr>
        <xdr:cNvPr id="428" name="Text Box 1">
          <a:extLst>
            <a:ext uri="{FF2B5EF4-FFF2-40B4-BE49-F238E27FC236}">
              <a16:creationId xmlns:a16="http://schemas.microsoft.com/office/drawing/2014/main" id="{CD084778-93ED-4568-AE76-4655353A0923}"/>
            </a:ext>
          </a:extLst>
        </xdr:cNvPr>
        <xdr:cNvSpPr txBox="1">
          <a:spLocks noChangeArrowheads="1"/>
        </xdr:cNvSpPr>
      </xdr:nvSpPr>
      <xdr:spPr bwMode="auto">
        <a:xfrm>
          <a:off x="3203575" y="19367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122</xdr:row>
      <xdr:rowOff>0</xdr:rowOff>
    </xdr:from>
    <xdr:ext cx="57150" cy="809625"/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FA0B7869-A197-4032-9D2E-8CBD3D844979}"/>
            </a:ext>
          </a:extLst>
        </xdr:cNvPr>
        <xdr:cNvSpPr txBox="1">
          <a:spLocks noChangeArrowheads="1"/>
        </xdr:cNvSpPr>
      </xdr:nvSpPr>
      <xdr:spPr bwMode="auto">
        <a:xfrm>
          <a:off x="3203575" y="19367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122</xdr:row>
      <xdr:rowOff>0</xdr:rowOff>
    </xdr:from>
    <xdr:ext cx="57150" cy="809625"/>
    <xdr:sp macro="" textlink="">
      <xdr:nvSpPr>
        <xdr:cNvPr id="430" name="Text Box 1">
          <a:extLst>
            <a:ext uri="{FF2B5EF4-FFF2-40B4-BE49-F238E27FC236}">
              <a16:creationId xmlns:a16="http://schemas.microsoft.com/office/drawing/2014/main" id="{087D244F-E6AE-4834-9EF8-85758701EF18}"/>
            </a:ext>
          </a:extLst>
        </xdr:cNvPr>
        <xdr:cNvSpPr txBox="1">
          <a:spLocks noChangeArrowheads="1"/>
        </xdr:cNvSpPr>
      </xdr:nvSpPr>
      <xdr:spPr bwMode="auto">
        <a:xfrm>
          <a:off x="3203575" y="19367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122</xdr:row>
      <xdr:rowOff>0</xdr:rowOff>
    </xdr:from>
    <xdr:ext cx="57150" cy="809625"/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06F931F1-0A1A-420C-AD6A-E264B115543C}"/>
            </a:ext>
          </a:extLst>
        </xdr:cNvPr>
        <xdr:cNvSpPr txBox="1">
          <a:spLocks noChangeArrowheads="1"/>
        </xdr:cNvSpPr>
      </xdr:nvSpPr>
      <xdr:spPr bwMode="auto">
        <a:xfrm>
          <a:off x="3203575" y="19367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122</xdr:row>
      <xdr:rowOff>0</xdr:rowOff>
    </xdr:from>
    <xdr:ext cx="57150" cy="809625"/>
    <xdr:sp macro="" textlink="">
      <xdr:nvSpPr>
        <xdr:cNvPr id="432" name="Text Box 1">
          <a:extLst>
            <a:ext uri="{FF2B5EF4-FFF2-40B4-BE49-F238E27FC236}">
              <a16:creationId xmlns:a16="http://schemas.microsoft.com/office/drawing/2014/main" id="{A974E189-15B5-4DC7-A1AD-AA797CE60896}"/>
            </a:ext>
          </a:extLst>
        </xdr:cNvPr>
        <xdr:cNvSpPr txBox="1">
          <a:spLocks noChangeArrowheads="1"/>
        </xdr:cNvSpPr>
      </xdr:nvSpPr>
      <xdr:spPr bwMode="auto">
        <a:xfrm>
          <a:off x="3203575" y="19367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122</xdr:row>
      <xdr:rowOff>0</xdr:rowOff>
    </xdr:from>
    <xdr:ext cx="57150" cy="809625"/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EEE7D134-FDBD-453C-8CC8-3C800AF14D58}"/>
            </a:ext>
          </a:extLst>
        </xdr:cNvPr>
        <xdr:cNvSpPr txBox="1">
          <a:spLocks noChangeArrowheads="1"/>
        </xdr:cNvSpPr>
      </xdr:nvSpPr>
      <xdr:spPr bwMode="auto">
        <a:xfrm>
          <a:off x="3203575" y="19367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434" name="Text Box 1">
          <a:extLst>
            <a:ext uri="{FF2B5EF4-FFF2-40B4-BE49-F238E27FC236}">
              <a16:creationId xmlns:a16="http://schemas.microsoft.com/office/drawing/2014/main" id="{3F66827C-5C6C-4110-BC0E-7000645709B1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8DD697FF-F934-4567-9522-C14B03A2311D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436" name="Text Box 1">
          <a:extLst>
            <a:ext uri="{FF2B5EF4-FFF2-40B4-BE49-F238E27FC236}">
              <a16:creationId xmlns:a16="http://schemas.microsoft.com/office/drawing/2014/main" id="{E41A5AFC-C56B-45A6-A80F-842B7D2238C8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774CE0EC-38C9-48F5-AD03-88AF131C3337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438" name="Text Box 1">
          <a:extLst>
            <a:ext uri="{FF2B5EF4-FFF2-40B4-BE49-F238E27FC236}">
              <a16:creationId xmlns:a16="http://schemas.microsoft.com/office/drawing/2014/main" id="{DBEB67BD-745E-4591-ABF3-DA0065FC65F5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6C7FE0CB-7B3B-40D4-A873-8A01172C9CAB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440" name="Text Box 1">
          <a:extLst>
            <a:ext uri="{FF2B5EF4-FFF2-40B4-BE49-F238E27FC236}">
              <a16:creationId xmlns:a16="http://schemas.microsoft.com/office/drawing/2014/main" id="{F6FCC914-AE9E-4AA6-9F7D-925C47AEAB31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A6EEA07D-8E6D-412A-8D8F-B8F9633460CF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442" name="Text Box 1">
          <a:extLst>
            <a:ext uri="{FF2B5EF4-FFF2-40B4-BE49-F238E27FC236}">
              <a16:creationId xmlns:a16="http://schemas.microsoft.com/office/drawing/2014/main" id="{593DDC6D-E5A1-4831-BCF5-A203CA2049E3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35A3C1FF-0D3D-4BAA-9442-CEA78BFDFDF4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444" name="Text Box 1">
          <a:extLst>
            <a:ext uri="{FF2B5EF4-FFF2-40B4-BE49-F238E27FC236}">
              <a16:creationId xmlns:a16="http://schemas.microsoft.com/office/drawing/2014/main" id="{AA082E14-8E52-4B26-84C2-04E91B3ACCA4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AB92234E-0723-4EBF-89CE-442AAD16D2F2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446" name="Text Box 1">
          <a:extLst>
            <a:ext uri="{FF2B5EF4-FFF2-40B4-BE49-F238E27FC236}">
              <a16:creationId xmlns:a16="http://schemas.microsoft.com/office/drawing/2014/main" id="{C79E7EDB-DA20-4BC3-92E3-B11AFCC225C7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4D91B011-E56E-4E1E-B966-47699F115667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448" name="Text Box 1">
          <a:extLst>
            <a:ext uri="{FF2B5EF4-FFF2-40B4-BE49-F238E27FC236}">
              <a16:creationId xmlns:a16="http://schemas.microsoft.com/office/drawing/2014/main" id="{C692227E-4B65-4CA5-BA38-81021A0AA9D2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FDBD0F70-4641-4C27-8D73-94613099A067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450" name="Text Box 1">
          <a:extLst>
            <a:ext uri="{FF2B5EF4-FFF2-40B4-BE49-F238E27FC236}">
              <a16:creationId xmlns:a16="http://schemas.microsoft.com/office/drawing/2014/main" id="{441A0227-9C53-4305-A6E2-C6CF40029F2C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1645767A-89BC-4E0E-8960-42A8D856FB50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452" name="Text Box 1">
          <a:extLst>
            <a:ext uri="{FF2B5EF4-FFF2-40B4-BE49-F238E27FC236}">
              <a16:creationId xmlns:a16="http://schemas.microsoft.com/office/drawing/2014/main" id="{073A8D46-6F4D-4EB5-BD28-D644CB7E11E4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EFD40B06-B8F8-4C9E-9FFC-7C1BA1D51B59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454" name="Text Box 1">
          <a:extLst>
            <a:ext uri="{FF2B5EF4-FFF2-40B4-BE49-F238E27FC236}">
              <a16:creationId xmlns:a16="http://schemas.microsoft.com/office/drawing/2014/main" id="{227C16BF-E5DA-4845-B128-3941F6322D36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B750609A-FECF-4613-8793-C6DB6354A5C8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456" name="Text Box 1">
          <a:extLst>
            <a:ext uri="{FF2B5EF4-FFF2-40B4-BE49-F238E27FC236}">
              <a16:creationId xmlns:a16="http://schemas.microsoft.com/office/drawing/2014/main" id="{68E899E5-E425-407A-B44C-F46F90A794A0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4B1C86E1-108D-44AB-8E97-538EF08EE691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458" name="Text Box 1">
          <a:extLst>
            <a:ext uri="{FF2B5EF4-FFF2-40B4-BE49-F238E27FC236}">
              <a16:creationId xmlns:a16="http://schemas.microsoft.com/office/drawing/2014/main" id="{102E10F4-1C09-4CF9-8667-85D7C4E806D9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AF40D6AA-8320-4CA5-AADF-8D6753FD8103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460" name="Text Box 1">
          <a:extLst>
            <a:ext uri="{FF2B5EF4-FFF2-40B4-BE49-F238E27FC236}">
              <a16:creationId xmlns:a16="http://schemas.microsoft.com/office/drawing/2014/main" id="{83F7B7B5-64CF-40FA-9D41-68F7BF1CE8F6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FAEE5DD9-92CF-4FB1-B2AE-B20EC8FE89EF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462" name="Text Box 1">
          <a:extLst>
            <a:ext uri="{FF2B5EF4-FFF2-40B4-BE49-F238E27FC236}">
              <a16:creationId xmlns:a16="http://schemas.microsoft.com/office/drawing/2014/main" id="{B6EAF6A2-9C46-4239-9D85-08441AC1932E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DB6D818A-A282-46C6-8986-DA0088D92387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464" name="Text Box 1">
          <a:extLst>
            <a:ext uri="{FF2B5EF4-FFF2-40B4-BE49-F238E27FC236}">
              <a16:creationId xmlns:a16="http://schemas.microsoft.com/office/drawing/2014/main" id="{9F7AE6EA-AC3E-46CC-B7AF-3F179C0BD631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B60DEA49-5526-4414-8B7A-0DE8686DF43F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466" name="Text Box 1">
          <a:extLst>
            <a:ext uri="{FF2B5EF4-FFF2-40B4-BE49-F238E27FC236}">
              <a16:creationId xmlns:a16="http://schemas.microsoft.com/office/drawing/2014/main" id="{7814E26C-D6A5-48A7-9D70-4FF9EBDDD5A1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55443D3A-BFBE-4934-9CCE-E05F1EA13937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3E6FCA43-AC81-4798-9F75-39C6B754161F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469" name="Text Box 1">
          <a:extLst>
            <a:ext uri="{FF2B5EF4-FFF2-40B4-BE49-F238E27FC236}">
              <a16:creationId xmlns:a16="http://schemas.microsoft.com/office/drawing/2014/main" id="{C27D518E-C74A-4A31-AA45-837927A7E117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32A59D06-E9D9-4BE1-83D6-D6D85A2EC52B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471" name="Text Box 1">
          <a:extLst>
            <a:ext uri="{FF2B5EF4-FFF2-40B4-BE49-F238E27FC236}">
              <a16:creationId xmlns:a16="http://schemas.microsoft.com/office/drawing/2014/main" id="{32138B43-2C98-46AC-8458-B73AA4727A6B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7DD8D1EC-1B39-455B-9DED-C5341588A00C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473" name="Text Box 1">
          <a:extLst>
            <a:ext uri="{FF2B5EF4-FFF2-40B4-BE49-F238E27FC236}">
              <a16:creationId xmlns:a16="http://schemas.microsoft.com/office/drawing/2014/main" id="{37112C89-4B49-4062-B331-8FC5B240FF97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2AA1DA74-BAE0-4890-B9FA-0FDC72A34E85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475" name="Text Box 1">
          <a:extLst>
            <a:ext uri="{FF2B5EF4-FFF2-40B4-BE49-F238E27FC236}">
              <a16:creationId xmlns:a16="http://schemas.microsoft.com/office/drawing/2014/main" id="{C661B3D7-9606-4446-A591-BFA8260C6E12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439586E6-2899-4423-BACF-2AD9AAA2D3FB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477" name="Text Box 1">
          <a:extLst>
            <a:ext uri="{FF2B5EF4-FFF2-40B4-BE49-F238E27FC236}">
              <a16:creationId xmlns:a16="http://schemas.microsoft.com/office/drawing/2014/main" id="{90D22E29-8E7B-42D4-B78D-F3594EA8D889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4D459F67-077D-4650-8EB2-E00BACC69195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479" name="Text Box 1">
          <a:extLst>
            <a:ext uri="{FF2B5EF4-FFF2-40B4-BE49-F238E27FC236}">
              <a16:creationId xmlns:a16="http://schemas.microsoft.com/office/drawing/2014/main" id="{8575E7BA-588B-4CDC-8FE1-A6A165C1C02F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480" name="Text Box 1">
          <a:extLst>
            <a:ext uri="{FF2B5EF4-FFF2-40B4-BE49-F238E27FC236}">
              <a16:creationId xmlns:a16="http://schemas.microsoft.com/office/drawing/2014/main" id="{CDF7C377-A978-4E08-ACC7-EB4984520D8A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481" name="Text Box 1">
          <a:extLst>
            <a:ext uri="{FF2B5EF4-FFF2-40B4-BE49-F238E27FC236}">
              <a16:creationId xmlns:a16="http://schemas.microsoft.com/office/drawing/2014/main" id="{8BA33AC5-B1D5-4909-9188-1F2CDBC8612D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125</xdr:row>
      <xdr:rowOff>0</xdr:rowOff>
    </xdr:from>
    <xdr:ext cx="57150" cy="819150"/>
    <xdr:sp macro="" textlink="">
      <xdr:nvSpPr>
        <xdr:cNvPr id="482" name="Text Box 1">
          <a:extLst>
            <a:ext uri="{FF2B5EF4-FFF2-40B4-BE49-F238E27FC236}">
              <a16:creationId xmlns:a16="http://schemas.microsoft.com/office/drawing/2014/main" id="{CF2A7197-9FBE-47BA-BF82-4134E307B1FE}"/>
            </a:ext>
          </a:extLst>
        </xdr:cNvPr>
        <xdr:cNvSpPr txBox="1">
          <a:spLocks noChangeArrowheads="1"/>
        </xdr:cNvSpPr>
      </xdr:nvSpPr>
      <xdr:spPr bwMode="auto">
        <a:xfrm>
          <a:off x="3203575" y="19843750"/>
          <a:ext cx="57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125</xdr:row>
      <xdr:rowOff>0</xdr:rowOff>
    </xdr:from>
    <xdr:ext cx="57150" cy="819150"/>
    <xdr:sp macro="" textlink="">
      <xdr:nvSpPr>
        <xdr:cNvPr id="483" name="Text Box 1">
          <a:extLst>
            <a:ext uri="{FF2B5EF4-FFF2-40B4-BE49-F238E27FC236}">
              <a16:creationId xmlns:a16="http://schemas.microsoft.com/office/drawing/2014/main" id="{7799EA5B-C124-465D-B5E9-9CCC2654836F}"/>
            </a:ext>
          </a:extLst>
        </xdr:cNvPr>
        <xdr:cNvSpPr txBox="1">
          <a:spLocks noChangeArrowheads="1"/>
        </xdr:cNvSpPr>
      </xdr:nvSpPr>
      <xdr:spPr bwMode="auto">
        <a:xfrm>
          <a:off x="3203575" y="19843750"/>
          <a:ext cx="57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125</xdr:row>
      <xdr:rowOff>0</xdr:rowOff>
    </xdr:from>
    <xdr:ext cx="57150" cy="819150"/>
    <xdr:sp macro="" textlink="">
      <xdr:nvSpPr>
        <xdr:cNvPr id="484" name="Text Box 1">
          <a:extLst>
            <a:ext uri="{FF2B5EF4-FFF2-40B4-BE49-F238E27FC236}">
              <a16:creationId xmlns:a16="http://schemas.microsoft.com/office/drawing/2014/main" id="{7E428B9C-D2C1-439B-8C25-E7397430DF47}"/>
            </a:ext>
          </a:extLst>
        </xdr:cNvPr>
        <xdr:cNvSpPr txBox="1">
          <a:spLocks noChangeArrowheads="1"/>
        </xdr:cNvSpPr>
      </xdr:nvSpPr>
      <xdr:spPr bwMode="auto">
        <a:xfrm>
          <a:off x="3203575" y="19843750"/>
          <a:ext cx="57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125</xdr:row>
      <xdr:rowOff>0</xdr:rowOff>
    </xdr:from>
    <xdr:ext cx="57150" cy="819150"/>
    <xdr:sp macro="" textlink="">
      <xdr:nvSpPr>
        <xdr:cNvPr id="485" name="Text Box 1">
          <a:extLst>
            <a:ext uri="{FF2B5EF4-FFF2-40B4-BE49-F238E27FC236}">
              <a16:creationId xmlns:a16="http://schemas.microsoft.com/office/drawing/2014/main" id="{11A7FFE0-DBE3-4091-962F-A2B4AE4DD818}"/>
            </a:ext>
          </a:extLst>
        </xdr:cNvPr>
        <xdr:cNvSpPr txBox="1">
          <a:spLocks noChangeArrowheads="1"/>
        </xdr:cNvSpPr>
      </xdr:nvSpPr>
      <xdr:spPr bwMode="auto">
        <a:xfrm>
          <a:off x="3203575" y="19843750"/>
          <a:ext cx="57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125</xdr:row>
      <xdr:rowOff>0</xdr:rowOff>
    </xdr:from>
    <xdr:ext cx="57150" cy="819150"/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id="{C7234256-1A11-45A1-AA59-776ED4C328E0}"/>
            </a:ext>
          </a:extLst>
        </xdr:cNvPr>
        <xdr:cNvSpPr txBox="1">
          <a:spLocks noChangeArrowheads="1"/>
        </xdr:cNvSpPr>
      </xdr:nvSpPr>
      <xdr:spPr bwMode="auto">
        <a:xfrm>
          <a:off x="3203575" y="19843750"/>
          <a:ext cx="57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125</xdr:row>
      <xdr:rowOff>0</xdr:rowOff>
    </xdr:from>
    <xdr:ext cx="57150" cy="819150"/>
    <xdr:sp macro="" textlink="">
      <xdr:nvSpPr>
        <xdr:cNvPr id="487" name="Text Box 1">
          <a:extLst>
            <a:ext uri="{FF2B5EF4-FFF2-40B4-BE49-F238E27FC236}">
              <a16:creationId xmlns:a16="http://schemas.microsoft.com/office/drawing/2014/main" id="{09F04E12-D7A2-4F76-9167-130722B0CD99}"/>
            </a:ext>
          </a:extLst>
        </xdr:cNvPr>
        <xdr:cNvSpPr txBox="1">
          <a:spLocks noChangeArrowheads="1"/>
        </xdr:cNvSpPr>
      </xdr:nvSpPr>
      <xdr:spPr bwMode="auto">
        <a:xfrm>
          <a:off x="3203575" y="19843750"/>
          <a:ext cx="57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488" name="Text Box 1">
          <a:extLst>
            <a:ext uri="{FF2B5EF4-FFF2-40B4-BE49-F238E27FC236}">
              <a16:creationId xmlns:a16="http://schemas.microsoft.com/office/drawing/2014/main" id="{8A5759A2-C0B8-494B-8323-9B8BA1519F36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489" name="Text Box 1">
          <a:extLst>
            <a:ext uri="{FF2B5EF4-FFF2-40B4-BE49-F238E27FC236}">
              <a16:creationId xmlns:a16="http://schemas.microsoft.com/office/drawing/2014/main" id="{A50FB780-B33C-4536-ABE7-3B060C07405A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490" name="Text Box 1">
          <a:extLst>
            <a:ext uri="{FF2B5EF4-FFF2-40B4-BE49-F238E27FC236}">
              <a16:creationId xmlns:a16="http://schemas.microsoft.com/office/drawing/2014/main" id="{EFC17436-CFE9-47BE-B22B-8BD3BEFA656C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491" name="Text Box 1">
          <a:extLst>
            <a:ext uri="{FF2B5EF4-FFF2-40B4-BE49-F238E27FC236}">
              <a16:creationId xmlns:a16="http://schemas.microsoft.com/office/drawing/2014/main" id="{008B64C5-BBA9-4A2F-9448-09F840E2883D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492" name="Text Box 1">
          <a:extLst>
            <a:ext uri="{FF2B5EF4-FFF2-40B4-BE49-F238E27FC236}">
              <a16:creationId xmlns:a16="http://schemas.microsoft.com/office/drawing/2014/main" id="{89B9E376-3D9E-4105-8405-B4094D5D1EB4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493" name="Text Box 1">
          <a:extLst>
            <a:ext uri="{FF2B5EF4-FFF2-40B4-BE49-F238E27FC236}">
              <a16:creationId xmlns:a16="http://schemas.microsoft.com/office/drawing/2014/main" id="{2F08DB22-9965-4438-8F98-00EE99E2E2B6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494" name="Text Box 1">
          <a:extLst>
            <a:ext uri="{FF2B5EF4-FFF2-40B4-BE49-F238E27FC236}">
              <a16:creationId xmlns:a16="http://schemas.microsoft.com/office/drawing/2014/main" id="{C7A5951D-DB1E-46F9-ACE9-E9E4D3CBBCBB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495" name="Text Box 1">
          <a:extLst>
            <a:ext uri="{FF2B5EF4-FFF2-40B4-BE49-F238E27FC236}">
              <a16:creationId xmlns:a16="http://schemas.microsoft.com/office/drawing/2014/main" id="{792010D9-B4AA-463A-9418-C8E9F671A049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496" name="Text Box 1">
          <a:extLst>
            <a:ext uri="{FF2B5EF4-FFF2-40B4-BE49-F238E27FC236}">
              <a16:creationId xmlns:a16="http://schemas.microsoft.com/office/drawing/2014/main" id="{CFDF8623-2AE5-4F6D-85C5-08405F262188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497" name="Text Box 1">
          <a:extLst>
            <a:ext uri="{FF2B5EF4-FFF2-40B4-BE49-F238E27FC236}">
              <a16:creationId xmlns:a16="http://schemas.microsoft.com/office/drawing/2014/main" id="{77E5441B-510A-49E3-B41A-1829BAC3C212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5594FFA8-096B-4505-A43B-56A9422252A9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499" name="Text Box 1">
          <a:extLst>
            <a:ext uri="{FF2B5EF4-FFF2-40B4-BE49-F238E27FC236}">
              <a16:creationId xmlns:a16="http://schemas.microsoft.com/office/drawing/2014/main" id="{DA07BFDA-CBBB-48D1-ABBF-251E3469ABE8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500" name="Text Box 1">
          <a:extLst>
            <a:ext uri="{FF2B5EF4-FFF2-40B4-BE49-F238E27FC236}">
              <a16:creationId xmlns:a16="http://schemas.microsoft.com/office/drawing/2014/main" id="{DB88EBE3-20A0-4360-B7C3-50595F011E56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501" name="Text Box 1">
          <a:extLst>
            <a:ext uri="{FF2B5EF4-FFF2-40B4-BE49-F238E27FC236}">
              <a16:creationId xmlns:a16="http://schemas.microsoft.com/office/drawing/2014/main" id="{E80FD1ED-F749-4C61-A13E-F9DA71F04BF1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502" name="Text Box 1">
          <a:extLst>
            <a:ext uri="{FF2B5EF4-FFF2-40B4-BE49-F238E27FC236}">
              <a16:creationId xmlns:a16="http://schemas.microsoft.com/office/drawing/2014/main" id="{3546CDAC-C040-4536-BE22-618B5C98C8D6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503" name="Text Box 1">
          <a:extLst>
            <a:ext uri="{FF2B5EF4-FFF2-40B4-BE49-F238E27FC236}">
              <a16:creationId xmlns:a16="http://schemas.microsoft.com/office/drawing/2014/main" id="{8931C57E-033D-4EF3-A73E-2D2C9B141255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504" name="Text Box 1">
          <a:extLst>
            <a:ext uri="{FF2B5EF4-FFF2-40B4-BE49-F238E27FC236}">
              <a16:creationId xmlns:a16="http://schemas.microsoft.com/office/drawing/2014/main" id="{B9659F0A-7BBC-4D41-BF04-D3B0038A6E89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505" name="Text Box 1">
          <a:extLst>
            <a:ext uri="{FF2B5EF4-FFF2-40B4-BE49-F238E27FC236}">
              <a16:creationId xmlns:a16="http://schemas.microsoft.com/office/drawing/2014/main" id="{E272FD92-9BEB-4410-B15F-20772DDE7474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506" name="Text Box 1">
          <a:extLst>
            <a:ext uri="{FF2B5EF4-FFF2-40B4-BE49-F238E27FC236}">
              <a16:creationId xmlns:a16="http://schemas.microsoft.com/office/drawing/2014/main" id="{02FBAE33-166C-4C5D-8EC7-E56A151D3AD8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507" name="Text Box 1">
          <a:extLst>
            <a:ext uri="{FF2B5EF4-FFF2-40B4-BE49-F238E27FC236}">
              <a16:creationId xmlns:a16="http://schemas.microsoft.com/office/drawing/2014/main" id="{2543B2BC-01FB-41C9-BC64-E1493520104F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508" name="Text Box 1">
          <a:extLst>
            <a:ext uri="{FF2B5EF4-FFF2-40B4-BE49-F238E27FC236}">
              <a16:creationId xmlns:a16="http://schemas.microsoft.com/office/drawing/2014/main" id="{ADF3FC2B-EA57-4F25-8A05-FD84DAC05037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509" name="Text Box 1">
          <a:extLst>
            <a:ext uri="{FF2B5EF4-FFF2-40B4-BE49-F238E27FC236}">
              <a16:creationId xmlns:a16="http://schemas.microsoft.com/office/drawing/2014/main" id="{A83C1919-9041-449C-B2BD-1001EE42F38C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510" name="Text Box 1">
          <a:extLst>
            <a:ext uri="{FF2B5EF4-FFF2-40B4-BE49-F238E27FC236}">
              <a16:creationId xmlns:a16="http://schemas.microsoft.com/office/drawing/2014/main" id="{1AAA8260-28FB-4FBC-9C1E-90CF175C4059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511" name="Text Box 1">
          <a:extLst>
            <a:ext uri="{FF2B5EF4-FFF2-40B4-BE49-F238E27FC236}">
              <a16:creationId xmlns:a16="http://schemas.microsoft.com/office/drawing/2014/main" id="{8E768DEC-4B9E-4A9E-883D-47ABF452D7AB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512" name="Text Box 1">
          <a:extLst>
            <a:ext uri="{FF2B5EF4-FFF2-40B4-BE49-F238E27FC236}">
              <a16:creationId xmlns:a16="http://schemas.microsoft.com/office/drawing/2014/main" id="{B22E1B4D-8ECE-45D1-9C1C-0C316F674342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513" name="Text Box 1">
          <a:extLst>
            <a:ext uri="{FF2B5EF4-FFF2-40B4-BE49-F238E27FC236}">
              <a16:creationId xmlns:a16="http://schemas.microsoft.com/office/drawing/2014/main" id="{46F2C635-2AAA-4E21-B032-13C471F486CD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514" name="Text Box 1">
          <a:extLst>
            <a:ext uri="{FF2B5EF4-FFF2-40B4-BE49-F238E27FC236}">
              <a16:creationId xmlns:a16="http://schemas.microsoft.com/office/drawing/2014/main" id="{FBD4A61D-3D94-435C-8398-B4CFCA3FEF5F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515" name="Text Box 1">
          <a:extLst>
            <a:ext uri="{FF2B5EF4-FFF2-40B4-BE49-F238E27FC236}">
              <a16:creationId xmlns:a16="http://schemas.microsoft.com/office/drawing/2014/main" id="{374A229A-F7C0-48F3-9EFA-222B67239CE3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516" name="Text Box 1">
          <a:extLst>
            <a:ext uri="{FF2B5EF4-FFF2-40B4-BE49-F238E27FC236}">
              <a16:creationId xmlns:a16="http://schemas.microsoft.com/office/drawing/2014/main" id="{B69D0343-CD24-4924-9FE3-13F9D8930A9C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517" name="Text Box 1">
          <a:extLst>
            <a:ext uri="{FF2B5EF4-FFF2-40B4-BE49-F238E27FC236}">
              <a16:creationId xmlns:a16="http://schemas.microsoft.com/office/drawing/2014/main" id="{B318AE59-D459-4A78-8FE4-8D149F06282B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518" name="Text Box 1">
          <a:extLst>
            <a:ext uri="{FF2B5EF4-FFF2-40B4-BE49-F238E27FC236}">
              <a16:creationId xmlns:a16="http://schemas.microsoft.com/office/drawing/2014/main" id="{3067C01F-6D5B-43F7-83A3-C221336AC0F3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519" name="Text Box 1">
          <a:extLst>
            <a:ext uri="{FF2B5EF4-FFF2-40B4-BE49-F238E27FC236}">
              <a16:creationId xmlns:a16="http://schemas.microsoft.com/office/drawing/2014/main" id="{508567E2-E777-44E2-B9D3-51B6E29CD1DE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520" name="Text Box 1">
          <a:extLst>
            <a:ext uri="{FF2B5EF4-FFF2-40B4-BE49-F238E27FC236}">
              <a16:creationId xmlns:a16="http://schemas.microsoft.com/office/drawing/2014/main" id="{A56F0090-79D4-4009-82AA-586B8F879974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521" name="Text Box 1">
          <a:extLst>
            <a:ext uri="{FF2B5EF4-FFF2-40B4-BE49-F238E27FC236}">
              <a16:creationId xmlns:a16="http://schemas.microsoft.com/office/drawing/2014/main" id="{EA223C51-52EF-4EE7-A0C2-41043E462239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id="{628BA042-6DD5-40EE-BAA6-E648FEE160AA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523" name="Text Box 1">
          <a:extLst>
            <a:ext uri="{FF2B5EF4-FFF2-40B4-BE49-F238E27FC236}">
              <a16:creationId xmlns:a16="http://schemas.microsoft.com/office/drawing/2014/main" id="{8FF367F9-AA16-4525-B2AF-EDE4E01BD30D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524" name="Text Box 1">
          <a:extLst>
            <a:ext uri="{FF2B5EF4-FFF2-40B4-BE49-F238E27FC236}">
              <a16:creationId xmlns:a16="http://schemas.microsoft.com/office/drawing/2014/main" id="{6AC38BD6-D45C-4ED3-8C23-EF8F9F075FA0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525" name="Text Box 1">
          <a:extLst>
            <a:ext uri="{FF2B5EF4-FFF2-40B4-BE49-F238E27FC236}">
              <a16:creationId xmlns:a16="http://schemas.microsoft.com/office/drawing/2014/main" id="{AFFA203E-EDE3-496E-8D57-AFD6DEA62F93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526" name="Text Box 1">
          <a:extLst>
            <a:ext uri="{FF2B5EF4-FFF2-40B4-BE49-F238E27FC236}">
              <a16:creationId xmlns:a16="http://schemas.microsoft.com/office/drawing/2014/main" id="{CB17FE6E-4A5B-4BA0-BE00-FB9EF458EF93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527" name="Text Box 1">
          <a:extLst>
            <a:ext uri="{FF2B5EF4-FFF2-40B4-BE49-F238E27FC236}">
              <a16:creationId xmlns:a16="http://schemas.microsoft.com/office/drawing/2014/main" id="{326DE523-5869-416D-BBEE-BF0E3557027C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528" name="Text Box 1">
          <a:extLst>
            <a:ext uri="{FF2B5EF4-FFF2-40B4-BE49-F238E27FC236}">
              <a16:creationId xmlns:a16="http://schemas.microsoft.com/office/drawing/2014/main" id="{835AD2A6-40A4-4479-B451-F9D9DD9FF748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529" name="Text Box 1">
          <a:extLst>
            <a:ext uri="{FF2B5EF4-FFF2-40B4-BE49-F238E27FC236}">
              <a16:creationId xmlns:a16="http://schemas.microsoft.com/office/drawing/2014/main" id="{80CFB164-45E1-4D04-AF66-ADA8388FFCA6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530" name="Text Box 1">
          <a:extLst>
            <a:ext uri="{FF2B5EF4-FFF2-40B4-BE49-F238E27FC236}">
              <a16:creationId xmlns:a16="http://schemas.microsoft.com/office/drawing/2014/main" id="{C57116B3-3907-449D-A807-F5DC817F0DEC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531" name="Text Box 1">
          <a:extLst>
            <a:ext uri="{FF2B5EF4-FFF2-40B4-BE49-F238E27FC236}">
              <a16:creationId xmlns:a16="http://schemas.microsoft.com/office/drawing/2014/main" id="{8082FABD-4D6A-455D-BCCE-18F3DD9F72D5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532" name="Text Box 1">
          <a:extLst>
            <a:ext uri="{FF2B5EF4-FFF2-40B4-BE49-F238E27FC236}">
              <a16:creationId xmlns:a16="http://schemas.microsoft.com/office/drawing/2014/main" id="{4A8AFECD-6C9A-4252-8F8C-4CABA5C0D1BF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533" name="Text Box 1">
          <a:extLst>
            <a:ext uri="{FF2B5EF4-FFF2-40B4-BE49-F238E27FC236}">
              <a16:creationId xmlns:a16="http://schemas.microsoft.com/office/drawing/2014/main" id="{7A0D21E4-0F7F-4ED2-81E7-DB03204464BF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534" name="Text Box 1">
          <a:extLst>
            <a:ext uri="{FF2B5EF4-FFF2-40B4-BE49-F238E27FC236}">
              <a16:creationId xmlns:a16="http://schemas.microsoft.com/office/drawing/2014/main" id="{13CCC6B6-5B9A-463B-8B10-5B7BBDB5CF02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535" name="Text Box 1">
          <a:extLst>
            <a:ext uri="{FF2B5EF4-FFF2-40B4-BE49-F238E27FC236}">
              <a16:creationId xmlns:a16="http://schemas.microsoft.com/office/drawing/2014/main" id="{3E701943-4000-41D9-8EF1-5F7E1A4AAF70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125</xdr:row>
      <xdr:rowOff>0</xdr:rowOff>
    </xdr:from>
    <xdr:ext cx="57150" cy="819150"/>
    <xdr:sp macro="" textlink="">
      <xdr:nvSpPr>
        <xdr:cNvPr id="536" name="Text Box 1">
          <a:extLst>
            <a:ext uri="{FF2B5EF4-FFF2-40B4-BE49-F238E27FC236}">
              <a16:creationId xmlns:a16="http://schemas.microsoft.com/office/drawing/2014/main" id="{2E1E2D43-40D4-48D1-A256-9849316463F6}"/>
            </a:ext>
          </a:extLst>
        </xdr:cNvPr>
        <xdr:cNvSpPr txBox="1">
          <a:spLocks noChangeArrowheads="1"/>
        </xdr:cNvSpPr>
      </xdr:nvSpPr>
      <xdr:spPr bwMode="auto">
        <a:xfrm>
          <a:off x="3203575" y="19843750"/>
          <a:ext cx="57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125</xdr:row>
      <xdr:rowOff>0</xdr:rowOff>
    </xdr:from>
    <xdr:ext cx="57150" cy="819150"/>
    <xdr:sp macro="" textlink="">
      <xdr:nvSpPr>
        <xdr:cNvPr id="537" name="Text Box 1">
          <a:extLst>
            <a:ext uri="{FF2B5EF4-FFF2-40B4-BE49-F238E27FC236}">
              <a16:creationId xmlns:a16="http://schemas.microsoft.com/office/drawing/2014/main" id="{A5B66360-30CA-4DA7-A87B-7A3D00D7AF0D}"/>
            </a:ext>
          </a:extLst>
        </xdr:cNvPr>
        <xdr:cNvSpPr txBox="1">
          <a:spLocks noChangeArrowheads="1"/>
        </xdr:cNvSpPr>
      </xdr:nvSpPr>
      <xdr:spPr bwMode="auto">
        <a:xfrm>
          <a:off x="3203575" y="19843750"/>
          <a:ext cx="57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125</xdr:row>
      <xdr:rowOff>0</xdr:rowOff>
    </xdr:from>
    <xdr:ext cx="57150" cy="819150"/>
    <xdr:sp macro="" textlink="">
      <xdr:nvSpPr>
        <xdr:cNvPr id="538" name="Text Box 1">
          <a:extLst>
            <a:ext uri="{FF2B5EF4-FFF2-40B4-BE49-F238E27FC236}">
              <a16:creationId xmlns:a16="http://schemas.microsoft.com/office/drawing/2014/main" id="{D1D843C9-0440-4F01-B3F8-D54EDE84AB2F}"/>
            </a:ext>
          </a:extLst>
        </xdr:cNvPr>
        <xdr:cNvSpPr txBox="1">
          <a:spLocks noChangeArrowheads="1"/>
        </xdr:cNvSpPr>
      </xdr:nvSpPr>
      <xdr:spPr bwMode="auto">
        <a:xfrm>
          <a:off x="3203575" y="19843750"/>
          <a:ext cx="57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125</xdr:row>
      <xdr:rowOff>0</xdr:rowOff>
    </xdr:from>
    <xdr:ext cx="57150" cy="819150"/>
    <xdr:sp macro="" textlink="">
      <xdr:nvSpPr>
        <xdr:cNvPr id="539" name="Text Box 1">
          <a:extLst>
            <a:ext uri="{FF2B5EF4-FFF2-40B4-BE49-F238E27FC236}">
              <a16:creationId xmlns:a16="http://schemas.microsoft.com/office/drawing/2014/main" id="{AC0F3037-2DB2-40FD-8FAC-EA197BF38D83}"/>
            </a:ext>
          </a:extLst>
        </xdr:cNvPr>
        <xdr:cNvSpPr txBox="1">
          <a:spLocks noChangeArrowheads="1"/>
        </xdr:cNvSpPr>
      </xdr:nvSpPr>
      <xdr:spPr bwMode="auto">
        <a:xfrm>
          <a:off x="3203575" y="19843750"/>
          <a:ext cx="57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125</xdr:row>
      <xdr:rowOff>0</xdr:rowOff>
    </xdr:from>
    <xdr:ext cx="57150" cy="819150"/>
    <xdr:sp macro="" textlink="">
      <xdr:nvSpPr>
        <xdr:cNvPr id="540" name="Text Box 1">
          <a:extLst>
            <a:ext uri="{FF2B5EF4-FFF2-40B4-BE49-F238E27FC236}">
              <a16:creationId xmlns:a16="http://schemas.microsoft.com/office/drawing/2014/main" id="{7E2C72BA-0E0E-4105-A1D2-BA1936B89C95}"/>
            </a:ext>
          </a:extLst>
        </xdr:cNvPr>
        <xdr:cNvSpPr txBox="1">
          <a:spLocks noChangeArrowheads="1"/>
        </xdr:cNvSpPr>
      </xdr:nvSpPr>
      <xdr:spPr bwMode="auto">
        <a:xfrm>
          <a:off x="3203575" y="19843750"/>
          <a:ext cx="57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125</xdr:row>
      <xdr:rowOff>0</xdr:rowOff>
    </xdr:from>
    <xdr:ext cx="57150" cy="819150"/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id="{61E70425-E300-46B8-A93C-F0E769F8C7B9}"/>
            </a:ext>
          </a:extLst>
        </xdr:cNvPr>
        <xdr:cNvSpPr txBox="1">
          <a:spLocks noChangeArrowheads="1"/>
        </xdr:cNvSpPr>
      </xdr:nvSpPr>
      <xdr:spPr bwMode="auto">
        <a:xfrm>
          <a:off x="3203575" y="19843750"/>
          <a:ext cx="57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542" name="Text Box 1">
          <a:extLst>
            <a:ext uri="{FF2B5EF4-FFF2-40B4-BE49-F238E27FC236}">
              <a16:creationId xmlns:a16="http://schemas.microsoft.com/office/drawing/2014/main" id="{78EC306A-44F8-43D7-8212-CE8BA53AD9A3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543" name="Text Box 1">
          <a:extLst>
            <a:ext uri="{FF2B5EF4-FFF2-40B4-BE49-F238E27FC236}">
              <a16:creationId xmlns:a16="http://schemas.microsoft.com/office/drawing/2014/main" id="{BE6AF9C7-2EBE-4AD7-9E56-ECAEE22C1CFE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544" name="Text Box 1">
          <a:extLst>
            <a:ext uri="{FF2B5EF4-FFF2-40B4-BE49-F238E27FC236}">
              <a16:creationId xmlns:a16="http://schemas.microsoft.com/office/drawing/2014/main" id="{D65E556B-739F-44DB-8650-83D28982F0DB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545" name="Text Box 1">
          <a:extLst>
            <a:ext uri="{FF2B5EF4-FFF2-40B4-BE49-F238E27FC236}">
              <a16:creationId xmlns:a16="http://schemas.microsoft.com/office/drawing/2014/main" id="{09CC0869-8598-4003-BED1-7459099E60D5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546" name="Text Box 1">
          <a:extLst>
            <a:ext uri="{FF2B5EF4-FFF2-40B4-BE49-F238E27FC236}">
              <a16:creationId xmlns:a16="http://schemas.microsoft.com/office/drawing/2014/main" id="{3621F880-6680-4BCC-A84F-25E7D8C687DB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547" name="Text Box 1">
          <a:extLst>
            <a:ext uri="{FF2B5EF4-FFF2-40B4-BE49-F238E27FC236}">
              <a16:creationId xmlns:a16="http://schemas.microsoft.com/office/drawing/2014/main" id="{03E67906-6F68-49EA-A7AB-06DCC4511A6D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548" name="Text Box 1">
          <a:extLst>
            <a:ext uri="{FF2B5EF4-FFF2-40B4-BE49-F238E27FC236}">
              <a16:creationId xmlns:a16="http://schemas.microsoft.com/office/drawing/2014/main" id="{F081A764-20A9-49A4-BE21-412FAECEFF09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549" name="Text Box 1">
          <a:extLst>
            <a:ext uri="{FF2B5EF4-FFF2-40B4-BE49-F238E27FC236}">
              <a16:creationId xmlns:a16="http://schemas.microsoft.com/office/drawing/2014/main" id="{FC97C71C-79B8-497A-AD18-9646F666A8BB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550" name="Text Box 1">
          <a:extLst>
            <a:ext uri="{FF2B5EF4-FFF2-40B4-BE49-F238E27FC236}">
              <a16:creationId xmlns:a16="http://schemas.microsoft.com/office/drawing/2014/main" id="{00BD6B98-87EF-4E8C-99E2-78F542464A4C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551" name="Text Box 1">
          <a:extLst>
            <a:ext uri="{FF2B5EF4-FFF2-40B4-BE49-F238E27FC236}">
              <a16:creationId xmlns:a16="http://schemas.microsoft.com/office/drawing/2014/main" id="{AE4B00EA-00D0-40DC-957E-97F0A86E0971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552" name="Text Box 1">
          <a:extLst>
            <a:ext uri="{FF2B5EF4-FFF2-40B4-BE49-F238E27FC236}">
              <a16:creationId xmlns:a16="http://schemas.microsoft.com/office/drawing/2014/main" id="{627699F5-8DB3-4C85-892D-6505C1988056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553" name="Text Box 1">
          <a:extLst>
            <a:ext uri="{FF2B5EF4-FFF2-40B4-BE49-F238E27FC236}">
              <a16:creationId xmlns:a16="http://schemas.microsoft.com/office/drawing/2014/main" id="{878DAAEF-2473-438F-98A3-32FA34DA8487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554" name="Text Box 1">
          <a:extLst>
            <a:ext uri="{FF2B5EF4-FFF2-40B4-BE49-F238E27FC236}">
              <a16:creationId xmlns:a16="http://schemas.microsoft.com/office/drawing/2014/main" id="{5E45EF55-E76E-4D45-B8C4-948A5BB5624D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555" name="Text Box 1">
          <a:extLst>
            <a:ext uri="{FF2B5EF4-FFF2-40B4-BE49-F238E27FC236}">
              <a16:creationId xmlns:a16="http://schemas.microsoft.com/office/drawing/2014/main" id="{AC79BB4F-25D0-4847-BFCA-28E8B36866E9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556" name="Text Box 1">
          <a:extLst>
            <a:ext uri="{FF2B5EF4-FFF2-40B4-BE49-F238E27FC236}">
              <a16:creationId xmlns:a16="http://schemas.microsoft.com/office/drawing/2014/main" id="{3F2509B1-2B17-4581-A142-50B368C4ACE0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557" name="Text Box 1">
          <a:extLst>
            <a:ext uri="{FF2B5EF4-FFF2-40B4-BE49-F238E27FC236}">
              <a16:creationId xmlns:a16="http://schemas.microsoft.com/office/drawing/2014/main" id="{07DAEA08-B45A-4CDC-9878-948789B7C844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558" name="Text Box 1">
          <a:extLst>
            <a:ext uri="{FF2B5EF4-FFF2-40B4-BE49-F238E27FC236}">
              <a16:creationId xmlns:a16="http://schemas.microsoft.com/office/drawing/2014/main" id="{C245A24F-65BA-479B-92C4-D8F54103CAC6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559" name="Text Box 1">
          <a:extLst>
            <a:ext uri="{FF2B5EF4-FFF2-40B4-BE49-F238E27FC236}">
              <a16:creationId xmlns:a16="http://schemas.microsoft.com/office/drawing/2014/main" id="{FAF822F3-B3DE-4839-ABA0-8662BB198426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560" name="Text Box 1">
          <a:extLst>
            <a:ext uri="{FF2B5EF4-FFF2-40B4-BE49-F238E27FC236}">
              <a16:creationId xmlns:a16="http://schemas.microsoft.com/office/drawing/2014/main" id="{A519CC1E-EFD1-44D9-865F-D910DD7568B2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561" name="Text Box 1">
          <a:extLst>
            <a:ext uri="{FF2B5EF4-FFF2-40B4-BE49-F238E27FC236}">
              <a16:creationId xmlns:a16="http://schemas.microsoft.com/office/drawing/2014/main" id="{7C8315AF-9D97-4622-88C2-5CB8308FEA5D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562" name="Text Box 1">
          <a:extLst>
            <a:ext uri="{FF2B5EF4-FFF2-40B4-BE49-F238E27FC236}">
              <a16:creationId xmlns:a16="http://schemas.microsoft.com/office/drawing/2014/main" id="{3B52DC0C-2CD1-431D-9444-DD6273E130AF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563" name="Text Box 1">
          <a:extLst>
            <a:ext uri="{FF2B5EF4-FFF2-40B4-BE49-F238E27FC236}">
              <a16:creationId xmlns:a16="http://schemas.microsoft.com/office/drawing/2014/main" id="{C2127CD0-DD7C-4721-87BA-DA9E9D263DA6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564" name="Text Box 1">
          <a:extLst>
            <a:ext uri="{FF2B5EF4-FFF2-40B4-BE49-F238E27FC236}">
              <a16:creationId xmlns:a16="http://schemas.microsoft.com/office/drawing/2014/main" id="{6223868A-0D5B-4E26-94A4-842AAD7DB6F7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565" name="Text Box 1">
          <a:extLst>
            <a:ext uri="{FF2B5EF4-FFF2-40B4-BE49-F238E27FC236}">
              <a16:creationId xmlns:a16="http://schemas.microsoft.com/office/drawing/2014/main" id="{B52BB971-F63F-4561-94F3-CC0773EB674F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566" name="Text Box 1">
          <a:extLst>
            <a:ext uri="{FF2B5EF4-FFF2-40B4-BE49-F238E27FC236}">
              <a16:creationId xmlns:a16="http://schemas.microsoft.com/office/drawing/2014/main" id="{B20D4025-6D21-4BF3-AF74-BCA4C79AFF27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567" name="Text Box 1">
          <a:extLst>
            <a:ext uri="{FF2B5EF4-FFF2-40B4-BE49-F238E27FC236}">
              <a16:creationId xmlns:a16="http://schemas.microsoft.com/office/drawing/2014/main" id="{C41BEF64-AD7B-4BE9-B8F4-A7483FD2DFE7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568" name="Text Box 1">
          <a:extLst>
            <a:ext uri="{FF2B5EF4-FFF2-40B4-BE49-F238E27FC236}">
              <a16:creationId xmlns:a16="http://schemas.microsoft.com/office/drawing/2014/main" id="{1D574C2C-2C83-4089-A608-C1B095A29E7D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569" name="Text Box 1">
          <a:extLst>
            <a:ext uri="{FF2B5EF4-FFF2-40B4-BE49-F238E27FC236}">
              <a16:creationId xmlns:a16="http://schemas.microsoft.com/office/drawing/2014/main" id="{7B401996-E955-480D-A152-E31D6E9D3AED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570" name="Text Box 1">
          <a:extLst>
            <a:ext uri="{FF2B5EF4-FFF2-40B4-BE49-F238E27FC236}">
              <a16:creationId xmlns:a16="http://schemas.microsoft.com/office/drawing/2014/main" id="{EBCDB04E-BBA4-420F-871C-306B44EA3106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571" name="Text Box 1">
          <a:extLst>
            <a:ext uri="{FF2B5EF4-FFF2-40B4-BE49-F238E27FC236}">
              <a16:creationId xmlns:a16="http://schemas.microsoft.com/office/drawing/2014/main" id="{3EEEE3B7-A54B-4B79-A256-DD9C7E7CBCC6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572" name="Text Box 1">
          <a:extLst>
            <a:ext uri="{FF2B5EF4-FFF2-40B4-BE49-F238E27FC236}">
              <a16:creationId xmlns:a16="http://schemas.microsoft.com/office/drawing/2014/main" id="{662F4AFF-4861-46C3-A11A-E0EE06ED5CD5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573" name="Text Box 1">
          <a:extLst>
            <a:ext uri="{FF2B5EF4-FFF2-40B4-BE49-F238E27FC236}">
              <a16:creationId xmlns:a16="http://schemas.microsoft.com/office/drawing/2014/main" id="{C96966C1-0B30-48FD-848F-C0AF4CF45425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574" name="Text Box 1">
          <a:extLst>
            <a:ext uri="{FF2B5EF4-FFF2-40B4-BE49-F238E27FC236}">
              <a16:creationId xmlns:a16="http://schemas.microsoft.com/office/drawing/2014/main" id="{0DBF60E1-4C4A-4FA3-9E26-CC41A48A5F74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575" name="Text Box 1">
          <a:extLst>
            <a:ext uri="{FF2B5EF4-FFF2-40B4-BE49-F238E27FC236}">
              <a16:creationId xmlns:a16="http://schemas.microsoft.com/office/drawing/2014/main" id="{8F96BEE7-0677-420C-A99B-96980E03CEF1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576" name="Text Box 1">
          <a:extLst>
            <a:ext uri="{FF2B5EF4-FFF2-40B4-BE49-F238E27FC236}">
              <a16:creationId xmlns:a16="http://schemas.microsoft.com/office/drawing/2014/main" id="{A734E322-3F12-4FC2-8FA4-27F5C6FFCFC1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577" name="Text Box 1">
          <a:extLst>
            <a:ext uri="{FF2B5EF4-FFF2-40B4-BE49-F238E27FC236}">
              <a16:creationId xmlns:a16="http://schemas.microsoft.com/office/drawing/2014/main" id="{E833D000-8DD4-4BED-9EA5-8D0D52016B47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578" name="Text Box 1">
          <a:extLst>
            <a:ext uri="{FF2B5EF4-FFF2-40B4-BE49-F238E27FC236}">
              <a16:creationId xmlns:a16="http://schemas.microsoft.com/office/drawing/2014/main" id="{7EB48178-1190-4FE9-8D70-8C6241F995E6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579" name="Text Box 1">
          <a:extLst>
            <a:ext uri="{FF2B5EF4-FFF2-40B4-BE49-F238E27FC236}">
              <a16:creationId xmlns:a16="http://schemas.microsoft.com/office/drawing/2014/main" id="{4FB67165-3269-49EF-B866-F7C54B8186CD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580" name="Text Box 1">
          <a:extLst>
            <a:ext uri="{FF2B5EF4-FFF2-40B4-BE49-F238E27FC236}">
              <a16:creationId xmlns:a16="http://schemas.microsoft.com/office/drawing/2014/main" id="{CC046B04-98EE-4A4E-8674-6012439E9694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581" name="Text Box 1">
          <a:extLst>
            <a:ext uri="{FF2B5EF4-FFF2-40B4-BE49-F238E27FC236}">
              <a16:creationId xmlns:a16="http://schemas.microsoft.com/office/drawing/2014/main" id="{0669DDD4-3501-48CD-A358-1617E7954237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582" name="Text Box 1">
          <a:extLst>
            <a:ext uri="{FF2B5EF4-FFF2-40B4-BE49-F238E27FC236}">
              <a16:creationId xmlns:a16="http://schemas.microsoft.com/office/drawing/2014/main" id="{8C36C7AF-712A-49D1-99BF-BD29058D73DB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583" name="Text Box 1">
          <a:extLst>
            <a:ext uri="{FF2B5EF4-FFF2-40B4-BE49-F238E27FC236}">
              <a16:creationId xmlns:a16="http://schemas.microsoft.com/office/drawing/2014/main" id="{9C5EDE1C-C28F-4EB5-9425-B6611E491416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584" name="Text Box 1">
          <a:extLst>
            <a:ext uri="{FF2B5EF4-FFF2-40B4-BE49-F238E27FC236}">
              <a16:creationId xmlns:a16="http://schemas.microsoft.com/office/drawing/2014/main" id="{65A77A7F-0BA1-4290-9039-6B9E58A63702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585" name="Text Box 1">
          <a:extLst>
            <a:ext uri="{FF2B5EF4-FFF2-40B4-BE49-F238E27FC236}">
              <a16:creationId xmlns:a16="http://schemas.microsoft.com/office/drawing/2014/main" id="{C31C86E2-F323-4BE9-BCD5-5FCAC27E384E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586" name="Text Box 1">
          <a:extLst>
            <a:ext uri="{FF2B5EF4-FFF2-40B4-BE49-F238E27FC236}">
              <a16:creationId xmlns:a16="http://schemas.microsoft.com/office/drawing/2014/main" id="{A5DF4B8D-D066-4E78-973C-CC6248E5F9AC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id="{5417B7F4-EEC5-40C1-AAD2-AF7A38F79774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588" name="Text Box 1">
          <a:extLst>
            <a:ext uri="{FF2B5EF4-FFF2-40B4-BE49-F238E27FC236}">
              <a16:creationId xmlns:a16="http://schemas.microsoft.com/office/drawing/2014/main" id="{20827031-1C45-4B27-A4BC-9EB8254381C9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589" name="Text Box 1">
          <a:extLst>
            <a:ext uri="{FF2B5EF4-FFF2-40B4-BE49-F238E27FC236}">
              <a16:creationId xmlns:a16="http://schemas.microsoft.com/office/drawing/2014/main" id="{9FF370EA-1D75-4D55-9529-90E612AE4301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125</xdr:row>
      <xdr:rowOff>0</xdr:rowOff>
    </xdr:from>
    <xdr:ext cx="57150" cy="819150"/>
    <xdr:sp macro="" textlink="">
      <xdr:nvSpPr>
        <xdr:cNvPr id="590" name="Text Box 1">
          <a:extLst>
            <a:ext uri="{FF2B5EF4-FFF2-40B4-BE49-F238E27FC236}">
              <a16:creationId xmlns:a16="http://schemas.microsoft.com/office/drawing/2014/main" id="{EA120657-31B1-474C-B66B-E2B8BE2257A8}"/>
            </a:ext>
          </a:extLst>
        </xdr:cNvPr>
        <xdr:cNvSpPr txBox="1">
          <a:spLocks noChangeArrowheads="1"/>
        </xdr:cNvSpPr>
      </xdr:nvSpPr>
      <xdr:spPr bwMode="auto">
        <a:xfrm>
          <a:off x="3203575" y="19843750"/>
          <a:ext cx="57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125</xdr:row>
      <xdr:rowOff>0</xdr:rowOff>
    </xdr:from>
    <xdr:ext cx="57150" cy="819150"/>
    <xdr:sp macro="" textlink="">
      <xdr:nvSpPr>
        <xdr:cNvPr id="591" name="Text Box 1">
          <a:extLst>
            <a:ext uri="{FF2B5EF4-FFF2-40B4-BE49-F238E27FC236}">
              <a16:creationId xmlns:a16="http://schemas.microsoft.com/office/drawing/2014/main" id="{0D0DB3AB-EA35-4908-A99C-278D96E356A8}"/>
            </a:ext>
          </a:extLst>
        </xdr:cNvPr>
        <xdr:cNvSpPr txBox="1">
          <a:spLocks noChangeArrowheads="1"/>
        </xdr:cNvSpPr>
      </xdr:nvSpPr>
      <xdr:spPr bwMode="auto">
        <a:xfrm>
          <a:off x="3203575" y="19843750"/>
          <a:ext cx="57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125</xdr:row>
      <xdr:rowOff>0</xdr:rowOff>
    </xdr:from>
    <xdr:ext cx="57150" cy="819150"/>
    <xdr:sp macro="" textlink="">
      <xdr:nvSpPr>
        <xdr:cNvPr id="592" name="Text Box 1">
          <a:extLst>
            <a:ext uri="{FF2B5EF4-FFF2-40B4-BE49-F238E27FC236}">
              <a16:creationId xmlns:a16="http://schemas.microsoft.com/office/drawing/2014/main" id="{91187C49-A214-4D81-A23C-8AD6D3812851}"/>
            </a:ext>
          </a:extLst>
        </xdr:cNvPr>
        <xdr:cNvSpPr txBox="1">
          <a:spLocks noChangeArrowheads="1"/>
        </xdr:cNvSpPr>
      </xdr:nvSpPr>
      <xdr:spPr bwMode="auto">
        <a:xfrm>
          <a:off x="3203575" y="19843750"/>
          <a:ext cx="57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125</xdr:row>
      <xdr:rowOff>0</xdr:rowOff>
    </xdr:from>
    <xdr:ext cx="57150" cy="819150"/>
    <xdr:sp macro="" textlink="">
      <xdr:nvSpPr>
        <xdr:cNvPr id="593" name="Text Box 1">
          <a:extLst>
            <a:ext uri="{FF2B5EF4-FFF2-40B4-BE49-F238E27FC236}">
              <a16:creationId xmlns:a16="http://schemas.microsoft.com/office/drawing/2014/main" id="{A54BBFD3-3334-4004-B472-9A0B18E40E31}"/>
            </a:ext>
          </a:extLst>
        </xdr:cNvPr>
        <xdr:cNvSpPr txBox="1">
          <a:spLocks noChangeArrowheads="1"/>
        </xdr:cNvSpPr>
      </xdr:nvSpPr>
      <xdr:spPr bwMode="auto">
        <a:xfrm>
          <a:off x="3203575" y="19843750"/>
          <a:ext cx="57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125</xdr:row>
      <xdr:rowOff>0</xdr:rowOff>
    </xdr:from>
    <xdr:ext cx="57150" cy="819150"/>
    <xdr:sp macro="" textlink="">
      <xdr:nvSpPr>
        <xdr:cNvPr id="594" name="Text Box 1">
          <a:extLst>
            <a:ext uri="{FF2B5EF4-FFF2-40B4-BE49-F238E27FC236}">
              <a16:creationId xmlns:a16="http://schemas.microsoft.com/office/drawing/2014/main" id="{FA6C0AE3-509F-41AF-9391-28BC55EFE919}"/>
            </a:ext>
          </a:extLst>
        </xdr:cNvPr>
        <xdr:cNvSpPr txBox="1">
          <a:spLocks noChangeArrowheads="1"/>
        </xdr:cNvSpPr>
      </xdr:nvSpPr>
      <xdr:spPr bwMode="auto">
        <a:xfrm>
          <a:off x="3203575" y="19843750"/>
          <a:ext cx="57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125</xdr:row>
      <xdr:rowOff>0</xdr:rowOff>
    </xdr:from>
    <xdr:ext cx="57150" cy="819150"/>
    <xdr:sp macro="" textlink="">
      <xdr:nvSpPr>
        <xdr:cNvPr id="595" name="Text Box 1">
          <a:extLst>
            <a:ext uri="{FF2B5EF4-FFF2-40B4-BE49-F238E27FC236}">
              <a16:creationId xmlns:a16="http://schemas.microsoft.com/office/drawing/2014/main" id="{CE2E6BC6-04A8-44E3-8ACE-4626F7A7D80B}"/>
            </a:ext>
          </a:extLst>
        </xdr:cNvPr>
        <xdr:cNvSpPr txBox="1">
          <a:spLocks noChangeArrowheads="1"/>
        </xdr:cNvSpPr>
      </xdr:nvSpPr>
      <xdr:spPr bwMode="auto">
        <a:xfrm>
          <a:off x="3203575" y="19843750"/>
          <a:ext cx="57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596" name="Text Box 1">
          <a:extLst>
            <a:ext uri="{FF2B5EF4-FFF2-40B4-BE49-F238E27FC236}">
              <a16:creationId xmlns:a16="http://schemas.microsoft.com/office/drawing/2014/main" id="{1AC6DA8E-84D2-48C7-8885-49D048F334CF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597" name="Text Box 1">
          <a:extLst>
            <a:ext uri="{FF2B5EF4-FFF2-40B4-BE49-F238E27FC236}">
              <a16:creationId xmlns:a16="http://schemas.microsoft.com/office/drawing/2014/main" id="{91754F30-DF56-4904-820B-9A965E917932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598" name="Text Box 1">
          <a:extLst>
            <a:ext uri="{FF2B5EF4-FFF2-40B4-BE49-F238E27FC236}">
              <a16:creationId xmlns:a16="http://schemas.microsoft.com/office/drawing/2014/main" id="{56FA5C14-5701-4421-96F3-CFDFF7EF2AAF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599" name="Text Box 1">
          <a:extLst>
            <a:ext uri="{FF2B5EF4-FFF2-40B4-BE49-F238E27FC236}">
              <a16:creationId xmlns:a16="http://schemas.microsoft.com/office/drawing/2014/main" id="{4922ADA6-5E69-48D2-BD99-ED5711D01D6C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600" name="Text Box 1">
          <a:extLst>
            <a:ext uri="{FF2B5EF4-FFF2-40B4-BE49-F238E27FC236}">
              <a16:creationId xmlns:a16="http://schemas.microsoft.com/office/drawing/2014/main" id="{FF55582B-ED2F-48FD-89C1-8D33C0A70EF5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601" name="Text Box 1">
          <a:extLst>
            <a:ext uri="{FF2B5EF4-FFF2-40B4-BE49-F238E27FC236}">
              <a16:creationId xmlns:a16="http://schemas.microsoft.com/office/drawing/2014/main" id="{341D4FE4-9DAB-44A8-B7DC-21CA3BFC9C48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602" name="Text Box 1">
          <a:extLst>
            <a:ext uri="{FF2B5EF4-FFF2-40B4-BE49-F238E27FC236}">
              <a16:creationId xmlns:a16="http://schemas.microsoft.com/office/drawing/2014/main" id="{1874AB1D-9B77-4269-BB0B-FEDD13C9CDE1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603" name="Text Box 1">
          <a:extLst>
            <a:ext uri="{FF2B5EF4-FFF2-40B4-BE49-F238E27FC236}">
              <a16:creationId xmlns:a16="http://schemas.microsoft.com/office/drawing/2014/main" id="{1D8CFBB6-5D49-4676-96C1-B6169A50C96F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604" name="Text Box 1">
          <a:extLst>
            <a:ext uri="{FF2B5EF4-FFF2-40B4-BE49-F238E27FC236}">
              <a16:creationId xmlns:a16="http://schemas.microsoft.com/office/drawing/2014/main" id="{A26E7BF2-5157-4BE7-AD9E-8F3EAEE7704C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605" name="Text Box 1">
          <a:extLst>
            <a:ext uri="{FF2B5EF4-FFF2-40B4-BE49-F238E27FC236}">
              <a16:creationId xmlns:a16="http://schemas.microsoft.com/office/drawing/2014/main" id="{72810022-35EF-4E92-8E5B-2D4ED8924FEC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606" name="Text Box 1">
          <a:extLst>
            <a:ext uri="{FF2B5EF4-FFF2-40B4-BE49-F238E27FC236}">
              <a16:creationId xmlns:a16="http://schemas.microsoft.com/office/drawing/2014/main" id="{E311E18A-2EB7-493A-A7D6-0F85A59C6070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607" name="Text Box 1">
          <a:extLst>
            <a:ext uri="{FF2B5EF4-FFF2-40B4-BE49-F238E27FC236}">
              <a16:creationId xmlns:a16="http://schemas.microsoft.com/office/drawing/2014/main" id="{7D8A3263-F39E-4CE0-BA7F-3BC880BEC762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608" name="Text Box 1">
          <a:extLst>
            <a:ext uri="{FF2B5EF4-FFF2-40B4-BE49-F238E27FC236}">
              <a16:creationId xmlns:a16="http://schemas.microsoft.com/office/drawing/2014/main" id="{5DB72C5D-1125-454A-8F73-42474D6A8D79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609" name="Text Box 1">
          <a:extLst>
            <a:ext uri="{FF2B5EF4-FFF2-40B4-BE49-F238E27FC236}">
              <a16:creationId xmlns:a16="http://schemas.microsoft.com/office/drawing/2014/main" id="{EEE67119-08A2-4723-ADDB-9BB130DFF6D2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610" name="Text Box 1">
          <a:extLst>
            <a:ext uri="{FF2B5EF4-FFF2-40B4-BE49-F238E27FC236}">
              <a16:creationId xmlns:a16="http://schemas.microsoft.com/office/drawing/2014/main" id="{2AD0A713-0C53-4B39-B6EE-EF8F01F094C6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611" name="Text Box 1">
          <a:extLst>
            <a:ext uri="{FF2B5EF4-FFF2-40B4-BE49-F238E27FC236}">
              <a16:creationId xmlns:a16="http://schemas.microsoft.com/office/drawing/2014/main" id="{C221B436-0120-47F7-86CF-CAD10ABF87D5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612" name="Text Box 1">
          <a:extLst>
            <a:ext uri="{FF2B5EF4-FFF2-40B4-BE49-F238E27FC236}">
              <a16:creationId xmlns:a16="http://schemas.microsoft.com/office/drawing/2014/main" id="{7F822537-8B6B-4121-8F44-53B5A8CA3589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613" name="Text Box 1">
          <a:extLst>
            <a:ext uri="{FF2B5EF4-FFF2-40B4-BE49-F238E27FC236}">
              <a16:creationId xmlns:a16="http://schemas.microsoft.com/office/drawing/2014/main" id="{1914A20F-6781-4C72-B578-ACA2EDD17F38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614" name="Text Box 1">
          <a:extLst>
            <a:ext uri="{FF2B5EF4-FFF2-40B4-BE49-F238E27FC236}">
              <a16:creationId xmlns:a16="http://schemas.microsoft.com/office/drawing/2014/main" id="{7F69103C-2A42-4B7C-AF60-AA880B39D6B6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615" name="Text Box 1">
          <a:extLst>
            <a:ext uri="{FF2B5EF4-FFF2-40B4-BE49-F238E27FC236}">
              <a16:creationId xmlns:a16="http://schemas.microsoft.com/office/drawing/2014/main" id="{B9870BBF-18E0-4037-B327-746822614273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616" name="Text Box 1">
          <a:extLst>
            <a:ext uri="{FF2B5EF4-FFF2-40B4-BE49-F238E27FC236}">
              <a16:creationId xmlns:a16="http://schemas.microsoft.com/office/drawing/2014/main" id="{DA295964-21D2-47C1-BC55-C9FDC040F15F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617" name="Text Box 1">
          <a:extLst>
            <a:ext uri="{FF2B5EF4-FFF2-40B4-BE49-F238E27FC236}">
              <a16:creationId xmlns:a16="http://schemas.microsoft.com/office/drawing/2014/main" id="{CC96FD7C-0B93-49FF-BD87-213468D38DCA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618" name="Text Box 1">
          <a:extLst>
            <a:ext uri="{FF2B5EF4-FFF2-40B4-BE49-F238E27FC236}">
              <a16:creationId xmlns:a16="http://schemas.microsoft.com/office/drawing/2014/main" id="{CBAF1AAA-22DA-49AF-A031-2BEFE94001D9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619" name="Text Box 1">
          <a:extLst>
            <a:ext uri="{FF2B5EF4-FFF2-40B4-BE49-F238E27FC236}">
              <a16:creationId xmlns:a16="http://schemas.microsoft.com/office/drawing/2014/main" id="{7B4405D3-E4FD-4A63-8190-4DF077BAC165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620" name="Text Box 1">
          <a:extLst>
            <a:ext uri="{FF2B5EF4-FFF2-40B4-BE49-F238E27FC236}">
              <a16:creationId xmlns:a16="http://schemas.microsoft.com/office/drawing/2014/main" id="{B78AD394-E2EB-4012-9ACB-3771F0318675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621" name="Text Box 1">
          <a:extLst>
            <a:ext uri="{FF2B5EF4-FFF2-40B4-BE49-F238E27FC236}">
              <a16:creationId xmlns:a16="http://schemas.microsoft.com/office/drawing/2014/main" id="{0F798E20-0DF5-4DCB-BE69-7CBF4978A4C0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622" name="Text Box 1">
          <a:extLst>
            <a:ext uri="{FF2B5EF4-FFF2-40B4-BE49-F238E27FC236}">
              <a16:creationId xmlns:a16="http://schemas.microsoft.com/office/drawing/2014/main" id="{DE79431C-801C-4859-99B7-6ECB86389086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623" name="Text Box 1">
          <a:extLst>
            <a:ext uri="{FF2B5EF4-FFF2-40B4-BE49-F238E27FC236}">
              <a16:creationId xmlns:a16="http://schemas.microsoft.com/office/drawing/2014/main" id="{655A9BA4-D2A0-431D-8E7E-3D541A5D950B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624" name="Text Box 1">
          <a:extLst>
            <a:ext uri="{FF2B5EF4-FFF2-40B4-BE49-F238E27FC236}">
              <a16:creationId xmlns:a16="http://schemas.microsoft.com/office/drawing/2014/main" id="{4F6C159B-8D87-4DDD-871C-736F3B3DD5AC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625" name="Text Box 1">
          <a:extLst>
            <a:ext uri="{FF2B5EF4-FFF2-40B4-BE49-F238E27FC236}">
              <a16:creationId xmlns:a16="http://schemas.microsoft.com/office/drawing/2014/main" id="{EE8AF9B7-29EF-4B5A-9E9B-E758EB9FAA1B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626" name="Text Box 1">
          <a:extLst>
            <a:ext uri="{FF2B5EF4-FFF2-40B4-BE49-F238E27FC236}">
              <a16:creationId xmlns:a16="http://schemas.microsoft.com/office/drawing/2014/main" id="{D3B5D854-DFE3-4170-B09F-74BAB49E30BB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627" name="Text Box 1">
          <a:extLst>
            <a:ext uri="{FF2B5EF4-FFF2-40B4-BE49-F238E27FC236}">
              <a16:creationId xmlns:a16="http://schemas.microsoft.com/office/drawing/2014/main" id="{A3D20231-66A0-48D1-A689-10E2D8DA9AEF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628" name="Text Box 1">
          <a:extLst>
            <a:ext uri="{FF2B5EF4-FFF2-40B4-BE49-F238E27FC236}">
              <a16:creationId xmlns:a16="http://schemas.microsoft.com/office/drawing/2014/main" id="{44086F8C-E90C-4A5D-904A-0E2BA3EF36E5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629" name="Text Box 1">
          <a:extLst>
            <a:ext uri="{FF2B5EF4-FFF2-40B4-BE49-F238E27FC236}">
              <a16:creationId xmlns:a16="http://schemas.microsoft.com/office/drawing/2014/main" id="{3CAEAAEB-B4A7-48B2-992A-54FB716062F4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630" name="Text Box 1">
          <a:extLst>
            <a:ext uri="{FF2B5EF4-FFF2-40B4-BE49-F238E27FC236}">
              <a16:creationId xmlns:a16="http://schemas.microsoft.com/office/drawing/2014/main" id="{D82B2124-4A9B-41B6-A650-6DA07C1023E9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631" name="Text Box 1">
          <a:extLst>
            <a:ext uri="{FF2B5EF4-FFF2-40B4-BE49-F238E27FC236}">
              <a16:creationId xmlns:a16="http://schemas.microsoft.com/office/drawing/2014/main" id="{47011E29-520F-40B2-941C-6A2AC329098F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632" name="Text Box 1">
          <a:extLst>
            <a:ext uri="{FF2B5EF4-FFF2-40B4-BE49-F238E27FC236}">
              <a16:creationId xmlns:a16="http://schemas.microsoft.com/office/drawing/2014/main" id="{F7ECABD9-9079-4A05-BD40-A3C296655603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633" name="Text Box 1">
          <a:extLst>
            <a:ext uri="{FF2B5EF4-FFF2-40B4-BE49-F238E27FC236}">
              <a16:creationId xmlns:a16="http://schemas.microsoft.com/office/drawing/2014/main" id="{94E1502B-1550-466A-A444-3BC543B37958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634" name="Text Box 1">
          <a:extLst>
            <a:ext uri="{FF2B5EF4-FFF2-40B4-BE49-F238E27FC236}">
              <a16:creationId xmlns:a16="http://schemas.microsoft.com/office/drawing/2014/main" id="{F3620313-FAD8-4C3D-B7E6-5E3C62D828B8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635" name="Text Box 1">
          <a:extLst>
            <a:ext uri="{FF2B5EF4-FFF2-40B4-BE49-F238E27FC236}">
              <a16:creationId xmlns:a16="http://schemas.microsoft.com/office/drawing/2014/main" id="{C1C9FB40-0558-43BC-8DE1-6CA01A132022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636" name="Text Box 1">
          <a:extLst>
            <a:ext uri="{FF2B5EF4-FFF2-40B4-BE49-F238E27FC236}">
              <a16:creationId xmlns:a16="http://schemas.microsoft.com/office/drawing/2014/main" id="{B29BE245-BB99-45A4-BAD5-9068F391A8ED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637" name="Text Box 1">
          <a:extLst>
            <a:ext uri="{FF2B5EF4-FFF2-40B4-BE49-F238E27FC236}">
              <a16:creationId xmlns:a16="http://schemas.microsoft.com/office/drawing/2014/main" id="{FC83614F-4BDD-46A6-B439-C89238BDC6C8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638" name="Text Box 1">
          <a:extLst>
            <a:ext uri="{FF2B5EF4-FFF2-40B4-BE49-F238E27FC236}">
              <a16:creationId xmlns:a16="http://schemas.microsoft.com/office/drawing/2014/main" id="{1D9A325A-9FF4-4168-9F85-50A11EF099CA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639" name="Text Box 1">
          <a:extLst>
            <a:ext uri="{FF2B5EF4-FFF2-40B4-BE49-F238E27FC236}">
              <a16:creationId xmlns:a16="http://schemas.microsoft.com/office/drawing/2014/main" id="{4A41B72B-2E14-4BCF-9F86-62422A898F2E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640" name="Text Box 1">
          <a:extLst>
            <a:ext uri="{FF2B5EF4-FFF2-40B4-BE49-F238E27FC236}">
              <a16:creationId xmlns:a16="http://schemas.microsoft.com/office/drawing/2014/main" id="{55F45638-A155-4E21-960E-7E7B7B69EFDA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641" name="Text Box 1">
          <a:extLst>
            <a:ext uri="{FF2B5EF4-FFF2-40B4-BE49-F238E27FC236}">
              <a16:creationId xmlns:a16="http://schemas.microsoft.com/office/drawing/2014/main" id="{3DCA8198-FC6F-4249-B38D-2F164849E281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642" name="Text Box 1">
          <a:extLst>
            <a:ext uri="{FF2B5EF4-FFF2-40B4-BE49-F238E27FC236}">
              <a16:creationId xmlns:a16="http://schemas.microsoft.com/office/drawing/2014/main" id="{A79189AB-174F-4DD4-922C-A8F742E0E017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643" name="Text Box 1">
          <a:extLst>
            <a:ext uri="{FF2B5EF4-FFF2-40B4-BE49-F238E27FC236}">
              <a16:creationId xmlns:a16="http://schemas.microsoft.com/office/drawing/2014/main" id="{E0A9E827-BB25-4D1C-BC0A-D07AB9A2FB1C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125</xdr:row>
      <xdr:rowOff>0</xdr:rowOff>
    </xdr:from>
    <xdr:ext cx="57150" cy="819150"/>
    <xdr:sp macro="" textlink="">
      <xdr:nvSpPr>
        <xdr:cNvPr id="644" name="Text Box 1">
          <a:extLst>
            <a:ext uri="{FF2B5EF4-FFF2-40B4-BE49-F238E27FC236}">
              <a16:creationId xmlns:a16="http://schemas.microsoft.com/office/drawing/2014/main" id="{28DAE045-C9BE-4D93-9C12-047BA08FAE88}"/>
            </a:ext>
          </a:extLst>
        </xdr:cNvPr>
        <xdr:cNvSpPr txBox="1">
          <a:spLocks noChangeArrowheads="1"/>
        </xdr:cNvSpPr>
      </xdr:nvSpPr>
      <xdr:spPr bwMode="auto">
        <a:xfrm>
          <a:off x="3203575" y="19843750"/>
          <a:ext cx="57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125</xdr:row>
      <xdr:rowOff>0</xdr:rowOff>
    </xdr:from>
    <xdr:ext cx="57150" cy="819150"/>
    <xdr:sp macro="" textlink="">
      <xdr:nvSpPr>
        <xdr:cNvPr id="645" name="Text Box 1">
          <a:extLst>
            <a:ext uri="{FF2B5EF4-FFF2-40B4-BE49-F238E27FC236}">
              <a16:creationId xmlns:a16="http://schemas.microsoft.com/office/drawing/2014/main" id="{80BD91EA-2539-4EFC-BA17-7B6E261B32E2}"/>
            </a:ext>
          </a:extLst>
        </xdr:cNvPr>
        <xdr:cNvSpPr txBox="1">
          <a:spLocks noChangeArrowheads="1"/>
        </xdr:cNvSpPr>
      </xdr:nvSpPr>
      <xdr:spPr bwMode="auto">
        <a:xfrm>
          <a:off x="3203575" y="19843750"/>
          <a:ext cx="57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125</xdr:row>
      <xdr:rowOff>0</xdr:rowOff>
    </xdr:from>
    <xdr:ext cx="57150" cy="819150"/>
    <xdr:sp macro="" textlink="">
      <xdr:nvSpPr>
        <xdr:cNvPr id="646" name="Text Box 1">
          <a:extLst>
            <a:ext uri="{FF2B5EF4-FFF2-40B4-BE49-F238E27FC236}">
              <a16:creationId xmlns:a16="http://schemas.microsoft.com/office/drawing/2014/main" id="{A3557E93-F6FE-4F57-A524-BA61388FB076}"/>
            </a:ext>
          </a:extLst>
        </xdr:cNvPr>
        <xdr:cNvSpPr txBox="1">
          <a:spLocks noChangeArrowheads="1"/>
        </xdr:cNvSpPr>
      </xdr:nvSpPr>
      <xdr:spPr bwMode="auto">
        <a:xfrm>
          <a:off x="3203575" y="19843750"/>
          <a:ext cx="57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125</xdr:row>
      <xdr:rowOff>0</xdr:rowOff>
    </xdr:from>
    <xdr:ext cx="57150" cy="819150"/>
    <xdr:sp macro="" textlink="">
      <xdr:nvSpPr>
        <xdr:cNvPr id="647" name="Text Box 1">
          <a:extLst>
            <a:ext uri="{FF2B5EF4-FFF2-40B4-BE49-F238E27FC236}">
              <a16:creationId xmlns:a16="http://schemas.microsoft.com/office/drawing/2014/main" id="{D804DDBB-CD40-4032-B459-165D782B43AD}"/>
            </a:ext>
          </a:extLst>
        </xdr:cNvPr>
        <xdr:cNvSpPr txBox="1">
          <a:spLocks noChangeArrowheads="1"/>
        </xdr:cNvSpPr>
      </xdr:nvSpPr>
      <xdr:spPr bwMode="auto">
        <a:xfrm>
          <a:off x="3203575" y="19843750"/>
          <a:ext cx="57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125</xdr:row>
      <xdr:rowOff>0</xdr:rowOff>
    </xdr:from>
    <xdr:ext cx="57150" cy="819150"/>
    <xdr:sp macro="" textlink="">
      <xdr:nvSpPr>
        <xdr:cNvPr id="648" name="Text Box 1">
          <a:extLst>
            <a:ext uri="{FF2B5EF4-FFF2-40B4-BE49-F238E27FC236}">
              <a16:creationId xmlns:a16="http://schemas.microsoft.com/office/drawing/2014/main" id="{53F00B3C-0A20-4E94-9DFB-527B72B75156}"/>
            </a:ext>
          </a:extLst>
        </xdr:cNvPr>
        <xdr:cNvSpPr txBox="1">
          <a:spLocks noChangeArrowheads="1"/>
        </xdr:cNvSpPr>
      </xdr:nvSpPr>
      <xdr:spPr bwMode="auto">
        <a:xfrm>
          <a:off x="3203575" y="19843750"/>
          <a:ext cx="57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125</xdr:row>
      <xdr:rowOff>0</xdr:rowOff>
    </xdr:from>
    <xdr:ext cx="57150" cy="819150"/>
    <xdr:sp macro="" textlink="">
      <xdr:nvSpPr>
        <xdr:cNvPr id="649" name="Text Box 1">
          <a:extLst>
            <a:ext uri="{FF2B5EF4-FFF2-40B4-BE49-F238E27FC236}">
              <a16:creationId xmlns:a16="http://schemas.microsoft.com/office/drawing/2014/main" id="{B9EB1E15-1853-4179-ADDF-CB9E2B225740}"/>
            </a:ext>
          </a:extLst>
        </xdr:cNvPr>
        <xdr:cNvSpPr txBox="1">
          <a:spLocks noChangeArrowheads="1"/>
        </xdr:cNvSpPr>
      </xdr:nvSpPr>
      <xdr:spPr bwMode="auto">
        <a:xfrm>
          <a:off x="3203575" y="19843750"/>
          <a:ext cx="57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650" name="Text Box 1">
          <a:extLst>
            <a:ext uri="{FF2B5EF4-FFF2-40B4-BE49-F238E27FC236}">
              <a16:creationId xmlns:a16="http://schemas.microsoft.com/office/drawing/2014/main" id="{2046BDA3-ED2C-4923-B2D0-5D27F479EB7F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651" name="Text Box 1">
          <a:extLst>
            <a:ext uri="{FF2B5EF4-FFF2-40B4-BE49-F238E27FC236}">
              <a16:creationId xmlns:a16="http://schemas.microsoft.com/office/drawing/2014/main" id="{D77FDFAC-73FC-44F8-92EE-72BF2ABFF8BD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652" name="Text Box 1">
          <a:extLst>
            <a:ext uri="{FF2B5EF4-FFF2-40B4-BE49-F238E27FC236}">
              <a16:creationId xmlns:a16="http://schemas.microsoft.com/office/drawing/2014/main" id="{ADC347DC-CD46-4757-AA2A-7358941B2F33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653" name="Text Box 1">
          <a:extLst>
            <a:ext uri="{FF2B5EF4-FFF2-40B4-BE49-F238E27FC236}">
              <a16:creationId xmlns:a16="http://schemas.microsoft.com/office/drawing/2014/main" id="{8EF5EB7A-02CC-4A50-BEBB-43F952753643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654" name="Text Box 1">
          <a:extLst>
            <a:ext uri="{FF2B5EF4-FFF2-40B4-BE49-F238E27FC236}">
              <a16:creationId xmlns:a16="http://schemas.microsoft.com/office/drawing/2014/main" id="{3BF58945-2556-4733-A0BC-E01596D7775A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655" name="Text Box 1">
          <a:extLst>
            <a:ext uri="{FF2B5EF4-FFF2-40B4-BE49-F238E27FC236}">
              <a16:creationId xmlns:a16="http://schemas.microsoft.com/office/drawing/2014/main" id="{6BF56581-52FA-432A-925E-A17B67FC2872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656" name="Text Box 1">
          <a:extLst>
            <a:ext uri="{FF2B5EF4-FFF2-40B4-BE49-F238E27FC236}">
              <a16:creationId xmlns:a16="http://schemas.microsoft.com/office/drawing/2014/main" id="{0AC7FE9F-FBF7-4107-AD67-BFE374E032FE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657" name="Text Box 1">
          <a:extLst>
            <a:ext uri="{FF2B5EF4-FFF2-40B4-BE49-F238E27FC236}">
              <a16:creationId xmlns:a16="http://schemas.microsoft.com/office/drawing/2014/main" id="{6AE71AB3-FD04-48C8-89D4-1688CDC1FE3D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658" name="Text Box 1">
          <a:extLst>
            <a:ext uri="{FF2B5EF4-FFF2-40B4-BE49-F238E27FC236}">
              <a16:creationId xmlns:a16="http://schemas.microsoft.com/office/drawing/2014/main" id="{4E7A6E71-390C-443C-BBF9-F6488322721E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659" name="Text Box 1">
          <a:extLst>
            <a:ext uri="{FF2B5EF4-FFF2-40B4-BE49-F238E27FC236}">
              <a16:creationId xmlns:a16="http://schemas.microsoft.com/office/drawing/2014/main" id="{C8BC3BE2-8FF1-4EC3-B1B0-79A451517151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660" name="Text Box 1">
          <a:extLst>
            <a:ext uri="{FF2B5EF4-FFF2-40B4-BE49-F238E27FC236}">
              <a16:creationId xmlns:a16="http://schemas.microsoft.com/office/drawing/2014/main" id="{6AC7F365-15D6-41E6-A33D-A17C220E3F16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661" name="Text Box 1">
          <a:extLst>
            <a:ext uri="{FF2B5EF4-FFF2-40B4-BE49-F238E27FC236}">
              <a16:creationId xmlns:a16="http://schemas.microsoft.com/office/drawing/2014/main" id="{19D47EE7-4DC0-4E02-8D97-383B007ADCC6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662" name="Text Box 1">
          <a:extLst>
            <a:ext uri="{FF2B5EF4-FFF2-40B4-BE49-F238E27FC236}">
              <a16:creationId xmlns:a16="http://schemas.microsoft.com/office/drawing/2014/main" id="{EF4206FC-85D3-462B-B56F-AF81FCEB3691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663" name="Text Box 1">
          <a:extLst>
            <a:ext uri="{FF2B5EF4-FFF2-40B4-BE49-F238E27FC236}">
              <a16:creationId xmlns:a16="http://schemas.microsoft.com/office/drawing/2014/main" id="{A8450079-40A9-44CD-8A77-183BA583C1A2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664" name="Text Box 1">
          <a:extLst>
            <a:ext uri="{FF2B5EF4-FFF2-40B4-BE49-F238E27FC236}">
              <a16:creationId xmlns:a16="http://schemas.microsoft.com/office/drawing/2014/main" id="{BD03A7B6-7C65-4213-9D6B-8473FB2529B8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665" name="Text Box 1">
          <a:extLst>
            <a:ext uri="{FF2B5EF4-FFF2-40B4-BE49-F238E27FC236}">
              <a16:creationId xmlns:a16="http://schemas.microsoft.com/office/drawing/2014/main" id="{67FCA47D-8F91-41FA-890C-073BF925E354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666" name="Text Box 1">
          <a:extLst>
            <a:ext uri="{FF2B5EF4-FFF2-40B4-BE49-F238E27FC236}">
              <a16:creationId xmlns:a16="http://schemas.microsoft.com/office/drawing/2014/main" id="{07759BE1-1CDC-427C-8EC0-295BD2A132A4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667" name="Text Box 1">
          <a:extLst>
            <a:ext uri="{FF2B5EF4-FFF2-40B4-BE49-F238E27FC236}">
              <a16:creationId xmlns:a16="http://schemas.microsoft.com/office/drawing/2014/main" id="{9D1028A8-37F0-43D4-B454-93E2B6F48F1A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668" name="Text Box 1">
          <a:extLst>
            <a:ext uri="{FF2B5EF4-FFF2-40B4-BE49-F238E27FC236}">
              <a16:creationId xmlns:a16="http://schemas.microsoft.com/office/drawing/2014/main" id="{261016F4-EF20-46F9-A642-6B0250D3AF1A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669" name="Text Box 1">
          <a:extLst>
            <a:ext uri="{FF2B5EF4-FFF2-40B4-BE49-F238E27FC236}">
              <a16:creationId xmlns:a16="http://schemas.microsoft.com/office/drawing/2014/main" id="{B93B2650-1AB0-4676-8E58-A3CDFA9EF740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670" name="Text Box 1">
          <a:extLst>
            <a:ext uri="{FF2B5EF4-FFF2-40B4-BE49-F238E27FC236}">
              <a16:creationId xmlns:a16="http://schemas.microsoft.com/office/drawing/2014/main" id="{8FA2422C-DE59-4A9D-B17C-4EEC20241203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671" name="Text Box 1">
          <a:extLst>
            <a:ext uri="{FF2B5EF4-FFF2-40B4-BE49-F238E27FC236}">
              <a16:creationId xmlns:a16="http://schemas.microsoft.com/office/drawing/2014/main" id="{6C5A7318-F066-4994-BE71-70C8B69D3EE2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672" name="Text Box 1">
          <a:extLst>
            <a:ext uri="{FF2B5EF4-FFF2-40B4-BE49-F238E27FC236}">
              <a16:creationId xmlns:a16="http://schemas.microsoft.com/office/drawing/2014/main" id="{5CACD005-E5BF-4BC3-B05A-A4766CC057D2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673" name="Text Box 1">
          <a:extLst>
            <a:ext uri="{FF2B5EF4-FFF2-40B4-BE49-F238E27FC236}">
              <a16:creationId xmlns:a16="http://schemas.microsoft.com/office/drawing/2014/main" id="{21254929-5B97-4B92-9680-0D7CE8705805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674" name="Text Box 1">
          <a:extLst>
            <a:ext uri="{FF2B5EF4-FFF2-40B4-BE49-F238E27FC236}">
              <a16:creationId xmlns:a16="http://schemas.microsoft.com/office/drawing/2014/main" id="{51FB54C3-73D4-44A9-A152-A0CCDEC0C58F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675" name="Text Box 1">
          <a:extLst>
            <a:ext uri="{FF2B5EF4-FFF2-40B4-BE49-F238E27FC236}">
              <a16:creationId xmlns:a16="http://schemas.microsoft.com/office/drawing/2014/main" id="{57E18897-3230-4C93-A1E4-A652BA963C5C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676" name="Text Box 1">
          <a:extLst>
            <a:ext uri="{FF2B5EF4-FFF2-40B4-BE49-F238E27FC236}">
              <a16:creationId xmlns:a16="http://schemas.microsoft.com/office/drawing/2014/main" id="{15CD9CD7-D376-4568-8423-964D2B82D6E1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677" name="Text Box 1">
          <a:extLst>
            <a:ext uri="{FF2B5EF4-FFF2-40B4-BE49-F238E27FC236}">
              <a16:creationId xmlns:a16="http://schemas.microsoft.com/office/drawing/2014/main" id="{B96EF483-6E8D-4BB1-B2B1-A917509D0764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678" name="Text Box 1">
          <a:extLst>
            <a:ext uri="{FF2B5EF4-FFF2-40B4-BE49-F238E27FC236}">
              <a16:creationId xmlns:a16="http://schemas.microsoft.com/office/drawing/2014/main" id="{97BDA6E6-0780-4D9E-8725-0AA3690889AD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679" name="Text Box 1">
          <a:extLst>
            <a:ext uri="{FF2B5EF4-FFF2-40B4-BE49-F238E27FC236}">
              <a16:creationId xmlns:a16="http://schemas.microsoft.com/office/drawing/2014/main" id="{B20AD78A-B10D-4B5E-94DF-4BD5AD1418D8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680" name="Text Box 1">
          <a:extLst>
            <a:ext uri="{FF2B5EF4-FFF2-40B4-BE49-F238E27FC236}">
              <a16:creationId xmlns:a16="http://schemas.microsoft.com/office/drawing/2014/main" id="{256A8C01-5EC8-4978-8AEC-AC29DCE83424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681" name="Text Box 1">
          <a:extLst>
            <a:ext uri="{FF2B5EF4-FFF2-40B4-BE49-F238E27FC236}">
              <a16:creationId xmlns:a16="http://schemas.microsoft.com/office/drawing/2014/main" id="{2B1D3E7D-A33F-44C0-A2C2-3F8550CC961F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682" name="Text Box 1">
          <a:extLst>
            <a:ext uri="{FF2B5EF4-FFF2-40B4-BE49-F238E27FC236}">
              <a16:creationId xmlns:a16="http://schemas.microsoft.com/office/drawing/2014/main" id="{2C96CAB0-56C4-4CFA-9A68-F56D07520322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683" name="Text Box 1">
          <a:extLst>
            <a:ext uri="{FF2B5EF4-FFF2-40B4-BE49-F238E27FC236}">
              <a16:creationId xmlns:a16="http://schemas.microsoft.com/office/drawing/2014/main" id="{69639526-C7EB-42E0-B58C-CBB1C790CA11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684" name="Text Box 1">
          <a:extLst>
            <a:ext uri="{FF2B5EF4-FFF2-40B4-BE49-F238E27FC236}">
              <a16:creationId xmlns:a16="http://schemas.microsoft.com/office/drawing/2014/main" id="{E534E74A-47DA-45DA-9C67-05150511F424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685" name="Text Box 1">
          <a:extLst>
            <a:ext uri="{FF2B5EF4-FFF2-40B4-BE49-F238E27FC236}">
              <a16:creationId xmlns:a16="http://schemas.microsoft.com/office/drawing/2014/main" id="{77F4B907-84F6-41D4-A568-0988BD0410E5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686" name="Text Box 1">
          <a:extLst>
            <a:ext uri="{FF2B5EF4-FFF2-40B4-BE49-F238E27FC236}">
              <a16:creationId xmlns:a16="http://schemas.microsoft.com/office/drawing/2014/main" id="{EA6DFB12-0E2B-4B27-8CA1-C4D6234F26F0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687" name="Text Box 1">
          <a:extLst>
            <a:ext uri="{FF2B5EF4-FFF2-40B4-BE49-F238E27FC236}">
              <a16:creationId xmlns:a16="http://schemas.microsoft.com/office/drawing/2014/main" id="{724D58F4-1328-40F4-A20B-B9C0DE2B681E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688" name="Text Box 1">
          <a:extLst>
            <a:ext uri="{FF2B5EF4-FFF2-40B4-BE49-F238E27FC236}">
              <a16:creationId xmlns:a16="http://schemas.microsoft.com/office/drawing/2014/main" id="{60479502-7F4F-419A-9E79-B631D429E8AB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689" name="Text Box 1">
          <a:extLst>
            <a:ext uri="{FF2B5EF4-FFF2-40B4-BE49-F238E27FC236}">
              <a16:creationId xmlns:a16="http://schemas.microsoft.com/office/drawing/2014/main" id="{5C5B4755-FC54-4FA9-BE22-07F1BAFD65C6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690" name="Text Box 1">
          <a:extLst>
            <a:ext uri="{FF2B5EF4-FFF2-40B4-BE49-F238E27FC236}">
              <a16:creationId xmlns:a16="http://schemas.microsoft.com/office/drawing/2014/main" id="{FCB6A1A5-8BD2-49A2-BB41-4AB6D8FCA904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691" name="Text Box 1">
          <a:extLst>
            <a:ext uri="{FF2B5EF4-FFF2-40B4-BE49-F238E27FC236}">
              <a16:creationId xmlns:a16="http://schemas.microsoft.com/office/drawing/2014/main" id="{1C0005C3-52AC-494A-884C-0776DC11F27A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692" name="Text Box 1">
          <a:extLst>
            <a:ext uri="{FF2B5EF4-FFF2-40B4-BE49-F238E27FC236}">
              <a16:creationId xmlns:a16="http://schemas.microsoft.com/office/drawing/2014/main" id="{A2490FF8-77FF-4224-9C24-861B8FFA3294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693" name="Text Box 1">
          <a:extLst>
            <a:ext uri="{FF2B5EF4-FFF2-40B4-BE49-F238E27FC236}">
              <a16:creationId xmlns:a16="http://schemas.microsoft.com/office/drawing/2014/main" id="{2528049E-0887-4843-BD5E-E65CA00AA6B1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694" name="Text Box 1">
          <a:extLst>
            <a:ext uri="{FF2B5EF4-FFF2-40B4-BE49-F238E27FC236}">
              <a16:creationId xmlns:a16="http://schemas.microsoft.com/office/drawing/2014/main" id="{DD8EFECF-9699-4D76-8125-A63535A597A0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695" name="Text Box 1">
          <a:extLst>
            <a:ext uri="{FF2B5EF4-FFF2-40B4-BE49-F238E27FC236}">
              <a16:creationId xmlns:a16="http://schemas.microsoft.com/office/drawing/2014/main" id="{CA47CE27-EF68-474C-9506-580D1862FCCB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696" name="Text Box 1">
          <a:extLst>
            <a:ext uri="{FF2B5EF4-FFF2-40B4-BE49-F238E27FC236}">
              <a16:creationId xmlns:a16="http://schemas.microsoft.com/office/drawing/2014/main" id="{D886E77B-6138-40FC-B63A-58C959F8D5A7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697" name="Text Box 1">
          <a:extLst>
            <a:ext uri="{FF2B5EF4-FFF2-40B4-BE49-F238E27FC236}">
              <a16:creationId xmlns:a16="http://schemas.microsoft.com/office/drawing/2014/main" id="{6E047A3A-5B6C-4798-B6CB-15A96FDF59AA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132</xdr:row>
      <xdr:rowOff>0</xdr:rowOff>
    </xdr:from>
    <xdr:ext cx="57150" cy="809625"/>
    <xdr:sp macro="" textlink="">
      <xdr:nvSpPr>
        <xdr:cNvPr id="698" name="Text Box 1">
          <a:extLst>
            <a:ext uri="{FF2B5EF4-FFF2-40B4-BE49-F238E27FC236}">
              <a16:creationId xmlns:a16="http://schemas.microsoft.com/office/drawing/2014/main" id="{337CF192-484F-428A-8CD8-12FA76FBA7EF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132</xdr:row>
      <xdr:rowOff>0</xdr:rowOff>
    </xdr:from>
    <xdr:ext cx="57150" cy="809625"/>
    <xdr:sp macro="" textlink="">
      <xdr:nvSpPr>
        <xdr:cNvPr id="699" name="Text Box 1">
          <a:extLst>
            <a:ext uri="{FF2B5EF4-FFF2-40B4-BE49-F238E27FC236}">
              <a16:creationId xmlns:a16="http://schemas.microsoft.com/office/drawing/2014/main" id="{CA5FEE4D-3FFE-4F95-8CB7-A34E33F0D382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132</xdr:row>
      <xdr:rowOff>0</xdr:rowOff>
    </xdr:from>
    <xdr:ext cx="57150" cy="809625"/>
    <xdr:sp macro="" textlink="">
      <xdr:nvSpPr>
        <xdr:cNvPr id="700" name="Text Box 1">
          <a:extLst>
            <a:ext uri="{FF2B5EF4-FFF2-40B4-BE49-F238E27FC236}">
              <a16:creationId xmlns:a16="http://schemas.microsoft.com/office/drawing/2014/main" id="{68979550-29C4-466C-98FF-E0DE4E87BEC7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132</xdr:row>
      <xdr:rowOff>0</xdr:rowOff>
    </xdr:from>
    <xdr:ext cx="57150" cy="809625"/>
    <xdr:sp macro="" textlink="">
      <xdr:nvSpPr>
        <xdr:cNvPr id="701" name="Text Box 1">
          <a:extLst>
            <a:ext uri="{FF2B5EF4-FFF2-40B4-BE49-F238E27FC236}">
              <a16:creationId xmlns:a16="http://schemas.microsoft.com/office/drawing/2014/main" id="{5118E07A-668F-4AC2-AB8D-0C81E13DEE9A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132</xdr:row>
      <xdr:rowOff>0</xdr:rowOff>
    </xdr:from>
    <xdr:ext cx="57150" cy="809625"/>
    <xdr:sp macro="" textlink="">
      <xdr:nvSpPr>
        <xdr:cNvPr id="702" name="Text Box 1">
          <a:extLst>
            <a:ext uri="{FF2B5EF4-FFF2-40B4-BE49-F238E27FC236}">
              <a16:creationId xmlns:a16="http://schemas.microsoft.com/office/drawing/2014/main" id="{3F1A3926-83DB-404D-8362-688189B50A2D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132</xdr:row>
      <xdr:rowOff>0</xdr:rowOff>
    </xdr:from>
    <xdr:ext cx="57150" cy="809625"/>
    <xdr:sp macro="" textlink="">
      <xdr:nvSpPr>
        <xdr:cNvPr id="703" name="Text Box 1">
          <a:extLst>
            <a:ext uri="{FF2B5EF4-FFF2-40B4-BE49-F238E27FC236}">
              <a16:creationId xmlns:a16="http://schemas.microsoft.com/office/drawing/2014/main" id="{B11E527F-97CD-4FCB-8611-AFC2BB6C9C6C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704" name="Text Box 1">
          <a:extLst>
            <a:ext uri="{FF2B5EF4-FFF2-40B4-BE49-F238E27FC236}">
              <a16:creationId xmlns:a16="http://schemas.microsoft.com/office/drawing/2014/main" id="{E06AC0D9-5112-44D0-9FA8-2B9EADFCF5D6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705" name="Text Box 1">
          <a:extLst>
            <a:ext uri="{FF2B5EF4-FFF2-40B4-BE49-F238E27FC236}">
              <a16:creationId xmlns:a16="http://schemas.microsoft.com/office/drawing/2014/main" id="{04F280BB-B946-4849-BC3B-7B5A80F891DB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706" name="Text Box 1">
          <a:extLst>
            <a:ext uri="{FF2B5EF4-FFF2-40B4-BE49-F238E27FC236}">
              <a16:creationId xmlns:a16="http://schemas.microsoft.com/office/drawing/2014/main" id="{6AB51E9E-6D39-436C-8EAF-4E81C09CA04B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707" name="Text Box 1">
          <a:extLst>
            <a:ext uri="{FF2B5EF4-FFF2-40B4-BE49-F238E27FC236}">
              <a16:creationId xmlns:a16="http://schemas.microsoft.com/office/drawing/2014/main" id="{27336014-2EB4-40BA-84F7-F6151A5CCD11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708" name="Text Box 1">
          <a:extLst>
            <a:ext uri="{FF2B5EF4-FFF2-40B4-BE49-F238E27FC236}">
              <a16:creationId xmlns:a16="http://schemas.microsoft.com/office/drawing/2014/main" id="{A4044526-6625-4F63-B13D-3030CE324AE5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709" name="Text Box 1">
          <a:extLst>
            <a:ext uri="{FF2B5EF4-FFF2-40B4-BE49-F238E27FC236}">
              <a16:creationId xmlns:a16="http://schemas.microsoft.com/office/drawing/2014/main" id="{3202798A-571D-40F7-A047-E44085A0A8F1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710" name="Text Box 1">
          <a:extLst>
            <a:ext uri="{FF2B5EF4-FFF2-40B4-BE49-F238E27FC236}">
              <a16:creationId xmlns:a16="http://schemas.microsoft.com/office/drawing/2014/main" id="{7F32064D-3016-400A-9464-6C51809AD61F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711" name="Text Box 1">
          <a:extLst>
            <a:ext uri="{FF2B5EF4-FFF2-40B4-BE49-F238E27FC236}">
              <a16:creationId xmlns:a16="http://schemas.microsoft.com/office/drawing/2014/main" id="{0D0B3A18-3F23-457C-8AB6-12819D3613FD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712" name="Text Box 1">
          <a:extLst>
            <a:ext uri="{FF2B5EF4-FFF2-40B4-BE49-F238E27FC236}">
              <a16:creationId xmlns:a16="http://schemas.microsoft.com/office/drawing/2014/main" id="{A39F7B47-5051-45A8-B09B-A12C57973A26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713" name="Text Box 1">
          <a:extLst>
            <a:ext uri="{FF2B5EF4-FFF2-40B4-BE49-F238E27FC236}">
              <a16:creationId xmlns:a16="http://schemas.microsoft.com/office/drawing/2014/main" id="{B9954792-5BCC-48D7-9A8E-B941FEA4A77E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714" name="Text Box 1">
          <a:extLst>
            <a:ext uri="{FF2B5EF4-FFF2-40B4-BE49-F238E27FC236}">
              <a16:creationId xmlns:a16="http://schemas.microsoft.com/office/drawing/2014/main" id="{742FA30C-9162-4168-BB98-8E597907495F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715" name="Text Box 1">
          <a:extLst>
            <a:ext uri="{FF2B5EF4-FFF2-40B4-BE49-F238E27FC236}">
              <a16:creationId xmlns:a16="http://schemas.microsoft.com/office/drawing/2014/main" id="{ED45DA07-390A-4D04-9A6D-BB7C73273259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716" name="Text Box 1">
          <a:extLst>
            <a:ext uri="{FF2B5EF4-FFF2-40B4-BE49-F238E27FC236}">
              <a16:creationId xmlns:a16="http://schemas.microsoft.com/office/drawing/2014/main" id="{CE2A7D38-8F7E-40D1-B6CD-EE856F654DEC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717" name="Text Box 1">
          <a:extLst>
            <a:ext uri="{FF2B5EF4-FFF2-40B4-BE49-F238E27FC236}">
              <a16:creationId xmlns:a16="http://schemas.microsoft.com/office/drawing/2014/main" id="{6AE6DF92-AA0D-486F-8B5B-D2641767D8E9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718" name="Text Box 1">
          <a:extLst>
            <a:ext uri="{FF2B5EF4-FFF2-40B4-BE49-F238E27FC236}">
              <a16:creationId xmlns:a16="http://schemas.microsoft.com/office/drawing/2014/main" id="{6E61CAED-B0AC-47BD-859D-B0070ED57976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719" name="Text Box 1">
          <a:extLst>
            <a:ext uri="{FF2B5EF4-FFF2-40B4-BE49-F238E27FC236}">
              <a16:creationId xmlns:a16="http://schemas.microsoft.com/office/drawing/2014/main" id="{1202CD17-2A9B-4288-9833-123DD430FBFC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720" name="Text Box 1">
          <a:extLst>
            <a:ext uri="{FF2B5EF4-FFF2-40B4-BE49-F238E27FC236}">
              <a16:creationId xmlns:a16="http://schemas.microsoft.com/office/drawing/2014/main" id="{538A8F28-3401-4138-8B21-2BF20F4921FE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721" name="Text Box 1">
          <a:extLst>
            <a:ext uri="{FF2B5EF4-FFF2-40B4-BE49-F238E27FC236}">
              <a16:creationId xmlns:a16="http://schemas.microsoft.com/office/drawing/2014/main" id="{6725A4EC-FB7D-4A29-9A61-BA0FE80BB67C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722" name="Text Box 1">
          <a:extLst>
            <a:ext uri="{FF2B5EF4-FFF2-40B4-BE49-F238E27FC236}">
              <a16:creationId xmlns:a16="http://schemas.microsoft.com/office/drawing/2014/main" id="{91FFB169-A301-4CB6-BBA9-7C1FC88B4CD4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723" name="Text Box 1">
          <a:extLst>
            <a:ext uri="{FF2B5EF4-FFF2-40B4-BE49-F238E27FC236}">
              <a16:creationId xmlns:a16="http://schemas.microsoft.com/office/drawing/2014/main" id="{ECFB2995-D35E-42B6-B1CA-CA25C2D45236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724" name="Text Box 1">
          <a:extLst>
            <a:ext uri="{FF2B5EF4-FFF2-40B4-BE49-F238E27FC236}">
              <a16:creationId xmlns:a16="http://schemas.microsoft.com/office/drawing/2014/main" id="{6A39F51E-FBAA-4FFB-BE77-D4794278BD0F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725" name="Text Box 1">
          <a:extLst>
            <a:ext uri="{FF2B5EF4-FFF2-40B4-BE49-F238E27FC236}">
              <a16:creationId xmlns:a16="http://schemas.microsoft.com/office/drawing/2014/main" id="{496F7BE3-F69E-4FF0-8629-449C2D5814A7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726" name="Text Box 1">
          <a:extLst>
            <a:ext uri="{FF2B5EF4-FFF2-40B4-BE49-F238E27FC236}">
              <a16:creationId xmlns:a16="http://schemas.microsoft.com/office/drawing/2014/main" id="{DBE925A0-10B5-4FA1-A09B-CCF2B6887264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727" name="Text Box 1">
          <a:extLst>
            <a:ext uri="{FF2B5EF4-FFF2-40B4-BE49-F238E27FC236}">
              <a16:creationId xmlns:a16="http://schemas.microsoft.com/office/drawing/2014/main" id="{97D8A49C-523C-43BE-A4B4-2245F84D345B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728" name="Text Box 1">
          <a:extLst>
            <a:ext uri="{FF2B5EF4-FFF2-40B4-BE49-F238E27FC236}">
              <a16:creationId xmlns:a16="http://schemas.microsoft.com/office/drawing/2014/main" id="{389F597D-61EC-4343-85CA-2FD8B8C57BE1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729" name="Text Box 1">
          <a:extLst>
            <a:ext uri="{FF2B5EF4-FFF2-40B4-BE49-F238E27FC236}">
              <a16:creationId xmlns:a16="http://schemas.microsoft.com/office/drawing/2014/main" id="{97CE18BE-6AA8-4C14-8921-7BF7351DA371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730" name="Text Box 1">
          <a:extLst>
            <a:ext uri="{FF2B5EF4-FFF2-40B4-BE49-F238E27FC236}">
              <a16:creationId xmlns:a16="http://schemas.microsoft.com/office/drawing/2014/main" id="{369D04BC-A1FC-409E-B8E7-5C26D83C0450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731" name="Text Box 1">
          <a:extLst>
            <a:ext uri="{FF2B5EF4-FFF2-40B4-BE49-F238E27FC236}">
              <a16:creationId xmlns:a16="http://schemas.microsoft.com/office/drawing/2014/main" id="{FF5200E2-113F-4800-9590-80C8DA8C8F32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732" name="Text Box 1">
          <a:extLst>
            <a:ext uri="{FF2B5EF4-FFF2-40B4-BE49-F238E27FC236}">
              <a16:creationId xmlns:a16="http://schemas.microsoft.com/office/drawing/2014/main" id="{4FE0C172-8782-468E-89EB-E960689AE107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733" name="Text Box 1">
          <a:extLst>
            <a:ext uri="{FF2B5EF4-FFF2-40B4-BE49-F238E27FC236}">
              <a16:creationId xmlns:a16="http://schemas.microsoft.com/office/drawing/2014/main" id="{9C8604BF-2013-44B2-9A5B-F4A2F7B406F9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734" name="Text Box 1">
          <a:extLst>
            <a:ext uri="{FF2B5EF4-FFF2-40B4-BE49-F238E27FC236}">
              <a16:creationId xmlns:a16="http://schemas.microsoft.com/office/drawing/2014/main" id="{7F2AD717-93D9-47E3-BED8-EF4FDCFEE5B7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735" name="Text Box 1">
          <a:extLst>
            <a:ext uri="{FF2B5EF4-FFF2-40B4-BE49-F238E27FC236}">
              <a16:creationId xmlns:a16="http://schemas.microsoft.com/office/drawing/2014/main" id="{998120D3-B10B-4ED8-99D5-32AFD10080A0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736" name="Text Box 1">
          <a:extLst>
            <a:ext uri="{FF2B5EF4-FFF2-40B4-BE49-F238E27FC236}">
              <a16:creationId xmlns:a16="http://schemas.microsoft.com/office/drawing/2014/main" id="{BD3815DA-0CE5-450D-938C-788EA6F206F7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737" name="Text Box 1">
          <a:extLst>
            <a:ext uri="{FF2B5EF4-FFF2-40B4-BE49-F238E27FC236}">
              <a16:creationId xmlns:a16="http://schemas.microsoft.com/office/drawing/2014/main" id="{FBC03604-F010-4A92-89ED-36E2FA39181D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738" name="Text Box 1">
          <a:extLst>
            <a:ext uri="{FF2B5EF4-FFF2-40B4-BE49-F238E27FC236}">
              <a16:creationId xmlns:a16="http://schemas.microsoft.com/office/drawing/2014/main" id="{309F74DB-08A9-4EFB-8D8A-FE93F3935A5C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739" name="Text Box 1">
          <a:extLst>
            <a:ext uri="{FF2B5EF4-FFF2-40B4-BE49-F238E27FC236}">
              <a16:creationId xmlns:a16="http://schemas.microsoft.com/office/drawing/2014/main" id="{8F4B91A8-0B47-46D7-AE3F-9511D48882FD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740" name="Text Box 1">
          <a:extLst>
            <a:ext uri="{FF2B5EF4-FFF2-40B4-BE49-F238E27FC236}">
              <a16:creationId xmlns:a16="http://schemas.microsoft.com/office/drawing/2014/main" id="{0A3A8330-C020-4161-9953-0448E3FE965B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741" name="Text Box 1">
          <a:extLst>
            <a:ext uri="{FF2B5EF4-FFF2-40B4-BE49-F238E27FC236}">
              <a16:creationId xmlns:a16="http://schemas.microsoft.com/office/drawing/2014/main" id="{28204E71-C7DE-4AED-9637-73FC28D992B5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742" name="Text Box 1">
          <a:extLst>
            <a:ext uri="{FF2B5EF4-FFF2-40B4-BE49-F238E27FC236}">
              <a16:creationId xmlns:a16="http://schemas.microsoft.com/office/drawing/2014/main" id="{CAB906B1-82DB-4710-BDD5-B7F84884EC44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743" name="Text Box 1">
          <a:extLst>
            <a:ext uri="{FF2B5EF4-FFF2-40B4-BE49-F238E27FC236}">
              <a16:creationId xmlns:a16="http://schemas.microsoft.com/office/drawing/2014/main" id="{225BF146-4AE9-4927-822D-AE87423A6B52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744" name="Text Box 1">
          <a:extLst>
            <a:ext uri="{FF2B5EF4-FFF2-40B4-BE49-F238E27FC236}">
              <a16:creationId xmlns:a16="http://schemas.microsoft.com/office/drawing/2014/main" id="{24046B63-8495-42E0-88A3-906BEB2FA7CD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745" name="Text Box 1">
          <a:extLst>
            <a:ext uri="{FF2B5EF4-FFF2-40B4-BE49-F238E27FC236}">
              <a16:creationId xmlns:a16="http://schemas.microsoft.com/office/drawing/2014/main" id="{3686F3A3-E011-42EB-BA67-AC87C1186C83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746" name="Text Box 1">
          <a:extLst>
            <a:ext uri="{FF2B5EF4-FFF2-40B4-BE49-F238E27FC236}">
              <a16:creationId xmlns:a16="http://schemas.microsoft.com/office/drawing/2014/main" id="{C6ED02BC-0F57-4B5B-8CFD-FED2D9472020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747" name="Text Box 1">
          <a:extLst>
            <a:ext uri="{FF2B5EF4-FFF2-40B4-BE49-F238E27FC236}">
              <a16:creationId xmlns:a16="http://schemas.microsoft.com/office/drawing/2014/main" id="{7C2988DC-4722-48CC-BB7B-987C465701E6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748" name="Text Box 1">
          <a:extLst>
            <a:ext uri="{FF2B5EF4-FFF2-40B4-BE49-F238E27FC236}">
              <a16:creationId xmlns:a16="http://schemas.microsoft.com/office/drawing/2014/main" id="{08D81775-DBBC-476F-8542-98D4800ACA5B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749" name="Text Box 1">
          <a:extLst>
            <a:ext uri="{FF2B5EF4-FFF2-40B4-BE49-F238E27FC236}">
              <a16:creationId xmlns:a16="http://schemas.microsoft.com/office/drawing/2014/main" id="{70B81BE4-1748-405E-8F9E-A2C0815D0BCD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750" name="Text Box 1">
          <a:extLst>
            <a:ext uri="{FF2B5EF4-FFF2-40B4-BE49-F238E27FC236}">
              <a16:creationId xmlns:a16="http://schemas.microsoft.com/office/drawing/2014/main" id="{2575EA74-0E04-4F28-8016-EEB4A5627F6E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751" name="Text Box 1">
          <a:extLst>
            <a:ext uri="{FF2B5EF4-FFF2-40B4-BE49-F238E27FC236}">
              <a16:creationId xmlns:a16="http://schemas.microsoft.com/office/drawing/2014/main" id="{BB6F400B-74CA-40F5-883C-283788BE7832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132</xdr:row>
      <xdr:rowOff>0</xdr:rowOff>
    </xdr:from>
    <xdr:ext cx="57150" cy="809625"/>
    <xdr:sp macro="" textlink="">
      <xdr:nvSpPr>
        <xdr:cNvPr id="752" name="Text Box 1">
          <a:extLst>
            <a:ext uri="{FF2B5EF4-FFF2-40B4-BE49-F238E27FC236}">
              <a16:creationId xmlns:a16="http://schemas.microsoft.com/office/drawing/2014/main" id="{6E639740-4170-472D-AEC8-00D440184AA9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132</xdr:row>
      <xdr:rowOff>0</xdr:rowOff>
    </xdr:from>
    <xdr:ext cx="57150" cy="809625"/>
    <xdr:sp macro="" textlink="">
      <xdr:nvSpPr>
        <xdr:cNvPr id="753" name="Text Box 1">
          <a:extLst>
            <a:ext uri="{FF2B5EF4-FFF2-40B4-BE49-F238E27FC236}">
              <a16:creationId xmlns:a16="http://schemas.microsoft.com/office/drawing/2014/main" id="{07B94E71-1276-4708-8404-CBD7F9B2D38D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132</xdr:row>
      <xdr:rowOff>0</xdr:rowOff>
    </xdr:from>
    <xdr:ext cx="57150" cy="809625"/>
    <xdr:sp macro="" textlink="">
      <xdr:nvSpPr>
        <xdr:cNvPr id="754" name="Text Box 1">
          <a:extLst>
            <a:ext uri="{FF2B5EF4-FFF2-40B4-BE49-F238E27FC236}">
              <a16:creationId xmlns:a16="http://schemas.microsoft.com/office/drawing/2014/main" id="{25ACD44B-83F0-40B8-830B-AC9A8DF69209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132</xdr:row>
      <xdr:rowOff>0</xdr:rowOff>
    </xdr:from>
    <xdr:ext cx="57150" cy="809625"/>
    <xdr:sp macro="" textlink="">
      <xdr:nvSpPr>
        <xdr:cNvPr id="755" name="Text Box 1">
          <a:extLst>
            <a:ext uri="{FF2B5EF4-FFF2-40B4-BE49-F238E27FC236}">
              <a16:creationId xmlns:a16="http://schemas.microsoft.com/office/drawing/2014/main" id="{D5537329-87F9-49FB-8DFF-278C612F60E7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132</xdr:row>
      <xdr:rowOff>0</xdr:rowOff>
    </xdr:from>
    <xdr:ext cx="57150" cy="809625"/>
    <xdr:sp macro="" textlink="">
      <xdr:nvSpPr>
        <xdr:cNvPr id="756" name="Text Box 1">
          <a:extLst>
            <a:ext uri="{FF2B5EF4-FFF2-40B4-BE49-F238E27FC236}">
              <a16:creationId xmlns:a16="http://schemas.microsoft.com/office/drawing/2014/main" id="{C23AFB84-DBE5-4F72-9CD8-44C31F831B3F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132</xdr:row>
      <xdr:rowOff>0</xdr:rowOff>
    </xdr:from>
    <xdr:ext cx="57150" cy="809625"/>
    <xdr:sp macro="" textlink="">
      <xdr:nvSpPr>
        <xdr:cNvPr id="757" name="Text Box 1">
          <a:extLst>
            <a:ext uri="{FF2B5EF4-FFF2-40B4-BE49-F238E27FC236}">
              <a16:creationId xmlns:a16="http://schemas.microsoft.com/office/drawing/2014/main" id="{63D6E2BE-B2EF-4573-AF52-9EAB86848513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758" name="Text Box 1">
          <a:extLst>
            <a:ext uri="{FF2B5EF4-FFF2-40B4-BE49-F238E27FC236}">
              <a16:creationId xmlns:a16="http://schemas.microsoft.com/office/drawing/2014/main" id="{5154F7C4-E004-4D1E-9307-E03C34097305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759" name="Text Box 1">
          <a:extLst>
            <a:ext uri="{FF2B5EF4-FFF2-40B4-BE49-F238E27FC236}">
              <a16:creationId xmlns:a16="http://schemas.microsoft.com/office/drawing/2014/main" id="{E6E937E0-DDCE-403E-98E1-8B0D8B7BAE06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760" name="Text Box 1">
          <a:extLst>
            <a:ext uri="{FF2B5EF4-FFF2-40B4-BE49-F238E27FC236}">
              <a16:creationId xmlns:a16="http://schemas.microsoft.com/office/drawing/2014/main" id="{2B5E5579-87D9-4D80-9379-A64E8C27CDA2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761" name="Text Box 1">
          <a:extLst>
            <a:ext uri="{FF2B5EF4-FFF2-40B4-BE49-F238E27FC236}">
              <a16:creationId xmlns:a16="http://schemas.microsoft.com/office/drawing/2014/main" id="{39A24B52-8CC8-4E12-BCCE-A989E25C6960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762" name="Text Box 1">
          <a:extLst>
            <a:ext uri="{FF2B5EF4-FFF2-40B4-BE49-F238E27FC236}">
              <a16:creationId xmlns:a16="http://schemas.microsoft.com/office/drawing/2014/main" id="{66A73091-C172-4258-9879-06B3AA0BED16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763" name="Text Box 1">
          <a:extLst>
            <a:ext uri="{FF2B5EF4-FFF2-40B4-BE49-F238E27FC236}">
              <a16:creationId xmlns:a16="http://schemas.microsoft.com/office/drawing/2014/main" id="{FAF0A094-49C1-4774-9758-7B4C5A776F88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764" name="Text Box 1">
          <a:extLst>
            <a:ext uri="{FF2B5EF4-FFF2-40B4-BE49-F238E27FC236}">
              <a16:creationId xmlns:a16="http://schemas.microsoft.com/office/drawing/2014/main" id="{9F30FF89-22A2-4070-832F-97E2361BA700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765" name="Text Box 1">
          <a:extLst>
            <a:ext uri="{FF2B5EF4-FFF2-40B4-BE49-F238E27FC236}">
              <a16:creationId xmlns:a16="http://schemas.microsoft.com/office/drawing/2014/main" id="{07D60E2D-AB2A-4C37-BFB4-C7C3F52479D3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766" name="Text Box 1">
          <a:extLst>
            <a:ext uri="{FF2B5EF4-FFF2-40B4-BE49-F238E27FC236}">
              <a16:creationId xmlns:a16="http://schemas.microsoft.com/office/drawing/2014/main" id="{801B93DE-876A-4820-974C-61C7242BABBF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767" name="Text Box 1">
          <a:extLst>
            <a:ext uri="{FF2B5EF4-FFF2-40B4-BE49-F238E27FC236}">
              <a16:creationId xmlns:a16="http://schemas.microsoft.com/office/drawing/2014/main" id="{71751930-811E-4EF4-9854-0B2E7F5C443E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768" name="Text Box 1">
          <a:extLst>
            <a:ext uri="{FF2B5EF4-FFF2-40B4-BE49-F238E27FC236}">
              <a16:creationId xmlns:a16="http://schemas.microsoft.com/office/drawing/2014/main" id="{D3FE2A5E-D871-429D-8EF8-8B4AD8CFAC6E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769" name="Text Box 1">
          <a:extLst>
            <a:ext uri="{FF2B5EF4-FFF2-40B4-BE49-F238E27FC236}">
              <a16:creationId xmlns:a16="http://schemas.microsoft.com/office/drawing/2014/main" id="{FF815779-B0BF-432D-A571-5C7AFF345087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770" name="Text Box 1">
          <a:extLst>
            <a:ext uri="{FF2B5EF4-FFF2-40B4-BE49-F238E27FC236}">
              <a16:creationId xmlns:a16="http://schemas.microsoft.com/office/drawing/2014/main" id="{0FBA139A-17AA-4ABA-915F-62A28B2D064E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771" name="Text Box 1">
          <a:extLst>
            <a:ext uri="{FF2B5EF4-FFF2-40B4-BE49-F238E27FC236}">
              <a16:creationId xmlns:a16="http://schemas.microsoft.com/office/drawing/2014/main" id="{51A00EA6-27B6-437B-A9C2-179BF75BE3E0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772" name="Text Box 1">
          <a:extLst>
            <a:ext uri="{FF2B5EF4-FFF2-40B4-BE49-F238E27FC236}">
              <a16:creationId xmlns:a16="http://schemas.microsoft.com/office/drawing/2014/main" id="{E79B7026-5F0A-46F2-B18D-CD0CFE1CEE78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773" name="Text Box 1">
          <a:extLst>
            <a:ext uri="{FF2B5EF4-FFF2-40B4-BE49-F238E27FC236}">
              <a16:creationId xmlns:a16="http://schemas.microsoft.com/office/drawing/2014/main" id="{CED05854-D572-4392-82FD-5649BE662B29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774" name="Text Box 1">
          <a:extLst>
            <a:ext uri="{FF2B5EF4-FFF2-40B4-BE49-F238E27FC236}">
              <a16:creationId xmlns:a16="http://schemas.microsoft.com/office/drawing/2014/main" id="{EE15110C-E1FC-48E5-9785-E0EF07EF42B1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775" name="Text Box 1">
          <a:extLst>
            <a:ext uri="{FF2B5EF4-FFF2-40B4-BE49-F238E27FC236}">
              <a16:creationId xmlns:a16="http://schemas.microsoft.com/office/drawing/2014/main" id="{99134FAE-BE60-40FA-A14F-CB5B4E95F345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776" name="Text Box 1">
          <a:extLst>
            <a:ext uri="{FF2B5EF4-FFF2-40B4-BE49-F238E27FC236}">
              <a16:creationId xmlns:a16="http://schemas.microsoft.com/office/drawing/2014/main" id="{0771721C-3428-4982-8942-8FD321A95561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777" name="Text Box 1">
          <a:extLst>
            <a:ext uri="{FF2B5EF4-FFF2-40B4-BE49-F238E27FC236}">
              <a16:creationId xmlns:a16="http://schemas.microsoft.com/office/drawing/2014/main" id="{6DB71003-2353-41F1-A660-AFA38EF6ADF6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778" name="Text Box 1">
          <a:extLst>
            <a:ext uri="{FF2B5EF4-FFF2-40B4-BE49-F238E27FC236}">
              <a16:creationId xmlns:a16="http://schemas.microsoft.com/office/drawing/2014/main" id="{3504960B-1880-4D3A-8810-625DD88922EB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779" name="Text Box 1">
          <a:extLst>
            <a:ext uri="{FF2B5EF4-FFF2-40B4-BE49-F238E27FC236}">
              <a16:creationId xmlns:a16="http://schemas.microsoft.com/office/drawing/2014/main" id="{C2A89D4F-D3AA-4D26-916F-DEE1FC721583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780" name="Text Box 1">
          <a:extLst>
            <a:ext uri="{FF2B5EF4-FFF2-40B4-BE49-F238E27FC236}">
              <a16:creationId xmlns:a16="http://schemas.microsoft.com/office/drawing/2014/main" id="{28A97204-C83B-4C79-B744-A395D2543502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781" name="Text Box 1">
          <a:extLst>
            <a:ext uri="{FF2B5EF4-FFF2-40B4-BE49-F238E27FC236}">
              <a16:creationId xmlns:a16="http://schemas.microsoft.com/office/drawing/2014/main" id="{E2A38703-82EE-4024-9B28-2698EB435D57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782" name="Text Box 1">
          <a:extLst>
            <a:ext uri="{FF2B5EF4-FFF2-40B4-BE49-F238E27FC236}">
              <a16:creationId xmlns:a16="http://schemas.microsoft.com/office/drawing/2014/main" id="{C9CE6E61-D93D-4B2D-9C8E-E37871F25C56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783" name="Text Box 1">
          <a:extLst>
            <a:ext uri="{FF2B5EF4-FFF2-40B4-BE49-F238E27FC236}">
              <a16:creationId xmlns:a16="http://schemas.microsoft.com/office/drawing/2014/main" id="{13DE82C5-151C-46C5-AAFA-A412EAD0181B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784" name="Text Box 1">
          <a:extLst>
            <a:ext uri="{FF2B5EF4-FFF2-40B4-BE49-F238E27FC236}">
              <a16:creationId xmlns:a16="http://schemas.microsoft.com/office/drawing/2014/main" id="{767B2B2B-2D7C-4322-9056-D60E4109DAF0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785" name="Text Box 1">
          <a:extLst>
            <a:ext uri="{FF2B5EF4-FFF2-40B4-BE49-F238E27FC236}">
              <a16:creationId xmlns:a16="http://schemas.microsoft.com/office/drawing/2014/main" id="{27568C2C-B504-4507-B83E-F9A6CCFBC3B7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786" name="Text Box 1">
          <a:extLst>
            <a:ext uri="{FF2B5EF4-FFF2-40B4-BE49-F238E27FC236}">
              <a16:creationId xmlns:a16="http://schemas.microsoft.com/office/drawing/2014/main" id="{0590884A-2106-48B5-96BB-D07203AD6CE0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787" name="Text Box 1">
          <a:extLst>
            <a:ext uri="{FF2B5EF4-FFF2-40B4-BE49-F238E27FC236}">
              <a16:creationId xmlns:a16="http://schemas.microsoft.com/office/drawing/2014/main" id="{3F2DD16D-BA66-453B-83EE-0D4CF305A157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788" name="Text Box 1">
          <a:extLst>
            <a:ext uri="{FF2B5EF4-FFF2-40B4-BE49-F238E27FC236}">
              <a16:creationId xmlns:a16="http://schemas.microsoft.com/office/drawing/2014/main" id="{B606E62F-A9F6-41D7-9C3E-7BD0CE5C0F98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789" name="Text Box 1">
          <a:extLst>
            <a:ext uri="{FF2B5EF4-FFF2-40B4-BE49-F238E27FC236}">
              <a16:creationId xmlns:a16="http://schemas.microsoft.com/office/drawing/2014/main" id="{EC4472E4-1B03-4B2A-ADE4-DEEC9ABEC277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790" name="Text Box 1">
          <a:extLst>
            <a:ext uri="{FF2B5EF4-FFF2-40B4-BE49-F238E27FC236}">
              <a16:creationId xmlns:a16="http://schemas.microsoft.com/office/drawing/2014/main" id="{5A44DFE1-E096-4D80-B010-EDCE2287DFFD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791" name="Text Box 1">
          <a:extLst>
            <a:ext uri="{FF2B5EF4-FFF2-40B4-BE49-F238E27FC236}">
              <a16:creationId xmlns:a16="http://schemas.microsoft.com/office/drawing/2014/main" id="{308FEB84-FD10-46F4-9DE6-C4087540A174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792" name="Text Box 1">
          <a:extLst>
            <a:ext uri="{FF2B5EF4-FFF2-40B4-BE49-F238E27FC236}">
              <a16:creationId xmlns:a16="http://schemas.microsoft.com/office/drawing/2014/main" id="{95A15645-F0F1-4DED-9CBB-2BE58BEB13B4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793" name="Text Box 1">
          <a:extLst>
            <a:ext uri="{FF2B5EF4-FFF2-40B4-BE49-F238E27FC236}">
              <a16:creationId xmlns:a16="http://schemas.microsoft.com/office/drawing/2014/main" id="{3A7A3AFC-2A86-48C6-A3AE-829336317F28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794" name="Text Box 1">
          <a:extLst>
            <a:ext uri="{FF2B5EF4-FFF2-40B4-BE49-F238E27FC236}">
              <a16:creationId xmlns:a16="http://schemas.microsoft.com/office/drawing/2014/main" id="{D84C33EA-9FBC-47D5-92E6-C9E79A9272D2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795" name="Text Box 1">
          <a:extLst>
            <a:ext uri="{FF2B5EF4-FFF2-40B4-BE49-F238E27FC236}">
              <a16:creationId xmlns:a16="http://schemas.microsoft.com/office/drawing/2014/main" id="{3DA0D7C2-76BE-44AE-B7DE-38DACA5FEE4F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796" name="Text Box 1">
          <a:extLst>
            <a:ext uri="{FF2B5EF4-FFF2-40B4-BE49-F238E27FC236}">
              <a16:creationId xmlns:a16="http://schemas.microsoft.com/office/drawing/2014/main" id="{445CC627-8772-4A53-85EC-C528EF64ED87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797" name="Text Box 1">
          <a:extLst>
            <a:ext uri="{FF2B5EF4-FFF2-40B4-BE49-F238E27FC236}">
              <a16:creationId xmlns:a16="http://schemas.microsoft.com/office/drawing/2014/main" id="{79F90BBA-A1A0-49EE-AC27-1AAB73F70644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798" name="Text Box 1">
          <a:extLst>
            <a:ext uri="{FF2B5EF4-FFF2-40B4-BE49-F238E27FC236}">
              <a16:creationId xmlns:a16="http://schemas.microsoft.com/office/drawing/2014/main" id="{7B5C1C2C-191F-4244-B340-A248F638795E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799" name="Text Box 1">
          <a:extLst>
            <a:ext uri="{FF2B5EF4-FFF2-40B4-BE49-F238E27FC236}">
              <a16:creationId xmlns:a16="http://schemas.microsoft.com/office/drawing/2014/main" id="{CFFA8581-1B07-48B7-805C-96F58757B71F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800" name="Text Box 1">
          <a:extLst>
            <a:ext uri="{FF2B5EF4-FFF2-40B4-BE49-F238E27FC236}">
              <a16:creationId xmlns:a16="http://schemas.microsoft.com/office/drawing/2014/main" id="{ABBE67F6-4F25-4FAA-AF31-554C1A7FA4E1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801" name="Text Box 1">
          <a:extLst>
            <a:ext uri="{FF2B5EF4-FFF2-40B4-BE49-F238E27FC236}">
              <a16:creationId xmlns:a16="http://schemas.microsoft.com/office/drawing/2014/main" id="{AAD366E9-2D1E-4931-9D02-CBA653596DF3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802" name="Text Box 1">
          <a:extLst>
            <a:ext uri="{FF2B5EF4-FFF2-40B4-BE49-F238E27FC236}">
              <a16:creationId xmlns:a16="http://schemas.microsoft.com/office/drawing/2014/main" id="{24EFE2AD-E1CD-415C-86D7-995600528451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803" name="Text Box 1">
          <a:extLst>
            <a:ext uri="{FF2B5EF4-FFF2-40B4-BE49-F238E27FC236}">
              <a16:creationId xmlns:a16="http://schemas.microsoft.com/office/drawing/2014/main" id="{9F95565D-9D72-4024-A8A3-BDC016BE8F80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804" name="Text Box 1">
          <a:extLst>
            <a:ext uri="{FF2B5EF4-FFF2-40B4-BE49-F238E27FC236}">
              <a16:creationId xmlns:a16="http://schemas.microsoft.com/office/drawing/2014/main" id="{87224D74-9C37-479A-8870-BAD64AF84DC8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805" name="Text Box 1">
          <a:extLst>
            <a:ext uri="{FF2B5EF4-FFF2-40B4-BE49-F238E27FC236}">
              <a16:creationId xmlns:a16="http://schemas.microsoft.com/office/drawing/2014/main" id="{D96E8019-1D23-4A59-B6B9-3DF4E09091F4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132</xdr:row>
      <xdr:rowOff>0</xdr:rowOff>
    </xdr:from>
    <xdr:ext cx="57150" cy="809625"/>
    <xdr:sp macro="" textlink="">
      <xdr:nvSpPr>
        <xdr:cNvPr id="806" name="Text Box 1">
          <a:extLst>
            <a:ext uri="{FF2B5EF4-FFF2-40B4-BE49-F238E27FC236}">
              <a16:creationId xmlns:a16="http://schemas.microsoft.com/office/drawing/2014/main" id="{2601981D-14CC-45C8-8405-FF97269F84DB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132</xdr:row>
      <xdr:rowOff>0</xdr:rowOff>
    </xdr:from>
    <xdr:ext cx="57150" cy="809625"/>
    <xdr:sp macro="" textlink="">
      <xdr:nvSpPr>
        <xdr:cNvPr id="807" name="Text Box 1">
          <a:extLst>
            <a:ext uri="{FF2B5EF4-FFF2-40B4-BE49-F238E27FC236}">
              <a16:creationId xmlns:a16="http://schemas.microsoft.com/office/drawing/2014/main" id="{83D9E98D-795D-4281-A88A-119D5AC4235A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132</xdr:row>
      <xdr:rowOff>0</xdr:rowOff>
    </xdr:from>
    <xdr:ext cx="57150" cy="809625"/>
    <xdr:sp macro="" textlink="">
      <xdr:nvSpPr>
        <xdr:cNvPr id="808" name="Text Box 1">
          <a:extLst>
            <a:ext uri="{FF2B5EF4-FFF2-40B4-BE49-F238E27FC236}">
              <a16:creationId xmlns:a16="http://schemas.microsoft.com/office/drawing/2014/main" id="{151DBB99-15AA-4408-940D-FEAA8BE517A7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132</xdr:row>
      <xdr:rowOff>0</xdr:rowOff>
    </xdr:from>
    <xdr:ext cx="57150" cy="809625"/>
    <xdr:sp macro="" textlink="">
      <xdr:nvSpPr>
        <xdr:cNvPr id="809" name="Text Box 1">
          <a:extLst>
            <a:ext uri="{FF2B5EF4-FFF2-40B4-BE49-F238E27FC236}">
              <a16:creationId xmlns:a16="http://schemas.microsoft.com/office/drawing/2014/main" id="{D1B8D356-A485-4DCB-AF9E-95946E828251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132</xdr:row>
      <xdr:rowOff>0</xdr:rowOff>
    </xdr:from>
    <xdr:ext cx="57150" cy="809625"/>
    <xdr:sp macro="" textlink="">
      <xdr:nvSpPr>
        <xdr:cNvPr id="810" name="Text Box 1">
          <a:extLst>
            <a:ext uri="{FF2B5EF4-FFF2-40B4-BE49-F238E27FC236}">
              <a16:creationId xmlns:a16="http://schemas.microsoft.com/office/drawing/2014/main" id="{EBE9AC3B-976F-4A96-9CE2-7F4A5A0D8412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132</xdr:row>
      <xdr:rowOff>0</xdr:rowOff>
    </xdr:from>
    <xdr:ext cx="57150" cy="809625"/>
    <xdr:sp macro="" textlink="">
      <xdr:nvSpPr>
        <xdr:cNvPr id="811" name="Text Box 1">
          <a:extLst>
            <a:ext uri="{FF2B5EF4-FFF2-40B4-BE49-F238E27FC236}">
              <a16:creationId xmlns:a16="http://schemas.microsoft.com/office/drawing/2014/main" id="{9AE992EE-3BAD-440D-B4D0-340BF7FD08D0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812" name="Text Box 1">
          <a:extLst>
            <a:ext uri="{FF2B5EF4-FFF2-40B4-BE49-F238E27FC236}">
              <a16:creationId xmlns:a16="http://schemas.microsoft.com/office/drawing/2014/main" id="{1DDAF60F-E6E1-470E-BBDF-CC32D2C59F1E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813" name="Text Box 1">
          <a:extLst>
            <a:ext uri="{FF2B5EF4-FFF2-40B4-BE49-F238E27FC236}">
              <a16:creationId xmlns:a16="http://schemas.microsoft.com/office/drawing/2014/main" id="{CAFE335D-5A96-457E-BDFE-8091CD01CC39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814" name="Text Box 1">
          <a:extLst>
            <a:ext uri="{FF2B5EF4-FFF2-40B4-BE49-F238E27FC236}">
              <a16:creationId xmlns:a16="http://schemas.microsoft.com/office/drawing/2014/main" id="{FB1A43AC-383B-4CFB-BAED-E8CF2329C733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815" name="Text Box 1">
          <a:extLst>
            <a:ext uri="{FF2B5EF4-FFF2-40B4-BE49-F238E27FC236}">
              <a16:creationId xmlns:a16="http://schemas.microsoft.com/office/drawing/2014/main" id="{2CAF1B8F-A635-49EB-8D64-F4582863E5F5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816" name="Text Box 1">
          <a:extLst>
            <a:ext uri="{FF2B5EF4-FFF2-40B4-BE49-F238E27FC236}">
              <a16:creationId xmlns:a16="http://schemas.microsoft.com/office/drawing/2014/main" id="{F72BB44B-1846-4BA6-9FFC-8EB9D1CB6443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817" name="Text Box 1">
          <a:extLst>
            <a:ext uri="{FF2B5EF4-FFF2-40B4-BE49-F238E27FC236}">
              <a16:creationId xmlns:a16="http://schemas.microsoft.com/office/drawing/2014/main" id="{C346AB08-CD70-43A0-9106-0A5B634F16E3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818" name="Text Box 1">
          <a:extLst>
            <a:ext uri="{FF2B5EF4-FFF2-40B4-BE49-F238E27FC236}">
              <a16:creationId xmlns:a16="http://schemas.microsoft.com/office/drawing/2014/main" id="{842D76CD-3B3E-4FBA-A061-E0C48A026BEB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819" name="Text Box 1">
          <a:extLst>
            <a:ext uri="{FF2B5EF4-FFF2-40B4-BE49-F238E27FC236}">
              <a16:creationId xmlns:a16="http://schemas.microsoft.com/office/drawing/2014/main" id="{91F8CBB2-643A-40C9-81EA-FE37823136BB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820" name="Text Box 1">
          <a:extLst>
            <a:ext uri="{FF2B5EF4-FFF2-40B4-BE49-F238E27FC236}">
              <a16:creationId xmlns:a16="http://schemas.microsoft.com/office/drawing/2014/main" id="{FA26BB49-4D55-4F69-BE99-FE478CD7F77B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821" name="Text Box 1">
          <a:extLst>
            <a:ext uri="{FF2B5EF4-FFF2-40B4-BE49-F238E27FC236}">
              <a16:creationId xmlns:a16="http://schemas.microsoft.com/office/drawing/2014/main" id="{1A000FB0-FDAD-4E7E-B51C-67B5744B43A7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822" name="Text Box 1">
          <a:extLst>
            <a:ext uri="{FF2B5EF4-FFF2-40B4-BE49-F238E27FC236}">
              <a16:creationId xmlns:a16="http://schemas.microsoft.com/office/drawing/2014/main" id="{E8935FD2-7371-4BD1-87FA-1BEBFC076CA6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823" name="Text Box 1">
          <a:extLst>
            <a:ext uri="{FF2B5EF4-FFF2-40B4-BE49-F238E27FC236}">
              <a16:creationId xmlns:a16="http://schemas.microsoft.com/office/drawing/2014/main" id="{CF1AF154-E28D-4473-98AC-A1312BEE9565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824" name="Text Box 1">
          <a:extLst>
            <a:ext uri="{FF2B5EF4-FFF2-40B4-BE49-F238E27FC236}">
              <a16:creationId xmlns:a16="http://schemas.microsoft.com/office/drawing/2014/main" id="{9C669227-8BCE-483F-8CA1-DF0531676817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825" name="Text Box 1">
          <a:extLst>
            <a:ext uri="{FF2B5EF4-FFF2-40B4-BE49-F238E27FC236}">
              <a16:creationId xmlns:a16="http://schemas.microsoft.com/office/drawing/2014/main" id="{3DAA0213-2D32-4D80-ADA3-01BFC2AF6839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826" name="Text Box 1">
          <a:extLst>
            <a:ext uri="{FF2B5EF4-FFF2-40B4-BE49-F238E27FC236}">
              <a16:creationId xmlns:a16="http://schemas.microsoft.com/office/drawing/2014/main" id="{D36E5FFC-05E2-490C-8535-FA7C946E0165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827" name="Text Box 1">
          <a:extLst>
            <a:ext uri="{FF2B5EF4-FFF2-40B4-BE49-F238E27FC236}">
              <a16:creationId xmlns:a16="http://schemas.microsoft.com/office/drawing/2014/main" id="{462731DD-1B8C-4D33-A271-9EB1FA07D70D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828" name="Text Box 1">
          <a:extLst>
            <a:ext uri="{FF2B5EF4-FFF2-40B4-BE49-F238E27FC236}">
              <a16:creationId xmlns:a16="http://schemas.microsoft.com/office/drawing/2014/main" id="{AA963F15-5B7C-4D9B-87BC-3B9A7910DF0E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829" name="Text Box 1">
          <a:extLst>
            <a:ext uri="{FF2B5EF4-FFF2-40B4-BE49-F238E27FC236}">
              <a16:creationId xmlns:a16="http://schemas.microsoft.com/office/drawing/2014/main" id="{0D79F36E-E4AB-41F7-A817-C87BDD0C5178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830" name="Text Box 1">
          <a:extLst>
            <a:ext uri="{FF2B5EF4-FFF2-40B4-BE49-F238E27FC236}">
              <a16:creationId xmlns:a16="http://schemas.microsoft.com/office/drawing/2014/main" id="{C878F585-A40D-48E7-BC87-0C91F42242C0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831" name="Text Box 1">
          <a:extLst>
            <a:ext uri="{FF2B5EF4-FFF2-40B4-BE49-F238E27FC236}">
              <a16:creationId xmlns:a16="http://schemas.microsoft.com/office/drawing/2014/main" id="{21B85AF3-5BFB-465B-AFCD-5E8E5B3AD3FB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832" name="Text Box 1">
          <a:extLst>
            <a:ext uri="{FF2B5EF4-FFF2-40B4-BE49-F238E27FC236}">
              <a16:creationId xmlns:a16="http://schemas.microsoft.com/office/drawing/2014/main" id="{A0433945-25BC-4D09-B44D-A196D13EE87F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833" name="Text Box 1">
          <a:extLst>
            <a:ext uri="{FF2B5EF4-FFF2-40B4-BE49-F238E27FC236}">
              <a16:creationId xmlns:a16="http://schemas.microsoft.com/office/drawing/2014/main" id="{FC17EED7-3677-43E5-AD4C-A3DF508FC68D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834" name="Text Box 1">
          <a:extLst>
            <a:ext uri="{FF2B5EF4-FFF2-40B4-BE49-F238E27FC236}">
              <a16:creationId xmlns:a16="http://schemas.microsoft.com/office/drawing/2014/main" id="{20E99F03-D368-4001-AD13-E79E0125F8D1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835" name="Text Box 1">
          <a:extLst>
            <a:ext uri="{FF2B5EF4-FFF2-40B4-BE49-F238E27FC236}">
              <a16:creationId xmlns:a16="http://schemas.microsoft.com/office/drawing/2014/main" id="{6410D3E3-92A2-4409-9ECB-A3947D2482ED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836" name="Text Box 1">
          <a:extLst>
            <a:ext uri="{FF2B5EF4-FFF2-40B4-BE49-F238E27FC236}">
              <a16:creationId xmlns:a16="http://schemas.microsoft.com/office/drawing/2014/main" id="{5529D70B-AAC7-47E9-9C45-90C8AFB270F2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837" name="Text Box 1">
          <a:extLst>
            <a:ext uri="{FF2B5EF4-FFF2-40B4-BE49-F238E27FC236}">
              <a16:creationId xmlns:a16="http://schemas.microsoft.com/office/drawing/2014/main" id="{E2C257A8-6D70-49E5-8E52-38C586346F14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838" name="Text Box 1">
          <a:extLst>
            <a:ext uri="{FF2B5EF4-FFF2-40B4-BE49-F238E27FC236}">
              <a16:creationId xmlns:a16="http://schemas.microsoft.com/office/drawing/2014/main" id="{4219A11A-FA09-41B5-8F62-364A7E875EC6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839" name="Text Box 1">
          <a:extLst>
            <a:ext uri="{FF2B5EF4-FFF2-40B4-BE49-F238E27FC236}">
              <a16:creationId xmlns:a16="http://schemas.microsoft.com/office/drawing/2014/main" id="{854D3E9B-E7D4-4821-BD85-95EBD8F7ADD8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840" name="Text Box 1">
          <a:extLst>
            <a:ext uri="{FF2B5EF4-FFF2-40B4-BE49-F238E27FC236}">
              <a16:creationId xmlns:a16="http://schemas.microsoft.com/office/drawing/2014/main" id="{9A089A72-DA59-4AED-AFE0-98A97E2AB7D1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841" name="Text Box 1">
          <a:extLst>
            <a:ext uri="{FF2B5EF4-FFF2-40B4-BE49-F238E27FC236}">
              <a16:creationId xmlns:a16="http://schemas.microsoft.com/office/drawing/2014/main" id="{FC158BAA-D35D-4CBA-B830-9EC846DFEFE3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842" name="Text Box 1">
          <a:extLst>
            <a:ext uri="{FF2B5EF4-FFF2-40B4-BE49-F238E27FC236}">
              <a16:creationId xmlns:a16="http://schemas.microsoft.com/office/drawing/2014/main" id="{290E1473-9EB7-4823-BF40-2FD90DA52ACC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843" name="Text Box 1">
          <a:extLst>
            <a:ext uri="{FF2B5EF4-FFF2-40B4-BE49-F238E27FC236}">
              <a16:creationId xmlns:a16="http://schemas.microsoft.com/office/drawing/2014/main" id="{A6FE6926-9716-4C2B-B849-9FA4E46ACA5D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844" name="Text Box 1">
          <a:extLst>
            <a:ext uri="{FF2B5EF4-FFF2-40B4-BE49-F238E27FC236}">
              <a16:creationId xmlns:a16="http://schemas.microsoft.com/office/drawing/2014/main" id="{5F934B45-7FD4-48E0-A74B-8F1FB3393AA6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845" name="Text Box 1">
          <a:extLst>
            <a:ext uri="{FF2B5EF4-FFF2-40B4-BE49-F238E27FC236}">
              <a16:creationId xmlns:a16="http://schemas.microsoft.com/office/drawing/2014/main" id="{8A35A34B-0D35-4271-B1FA-EF48A839A8B1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846" name="Text Box 1">
          <a:extLst>
            <a:ext uri="{FF2B5EF4-FFF2-40B4-BE49-F238E27FC236}">
              <a16:creationId xmlns:a16="http://schemas.microsoft.com/office/drawing/2014/main" id="{718BF4D9-888A-4810-85FF-C7E866CE69AD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847" name="Text Box 1">
          <a:extLst>
            <a:ext uri="{FF2B5EF4-FFF2-40B4-BE49-F238E27FC236}">
              <a16:creationId xmlns:a16="http://schemas.microsoft.com/office/drawing/2014/main" id="{4930D86C-02A2-4DE7-B28C-A94B55E9A634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848" name="Text Box 1">
          <a:extLst>
            <a:ext uri="{FF2B5EF4-FFF2-40B4-BE49-F238E27FC236}">
              <a16:creationId xmlns:a16="http://schemas.microsoft.com/office/drawing/2014/main" id="{7E46CD36-5857-4034-9242-A717EE2D1587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849" name="Text Box 1">
          <a:extLst>
            <a:ext uri="{FF2B5EF4-FFF2-40B4-BE49-F238E27FC236}">
              <a16:creationId xmlns:a16="http://schemas.microsoft.com/office/drawing/2014/main" id="{8113ACD3-A53F-4FB8-B3E7-01F643863DD5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850" name="Text Box 1">
          <a:extLst>
            <a:ext uri="{FF2B5EF4-FFF2-40B4-BE49-F238E27FC236}">
              <a16:creationId xmlns:a16="http://schemas.microsoft.com/office/drawing/2014/main" id="{F8D2CAE6-832B-43F4-80A8-B3F6F735CD97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851" name="Text Box 1">
          <a:extLst>
            <a:ext uri="{FF2B5EF4-FFF2-40B4-BE49-F238E27FC236}">
              <a16:creationId xmlns:a16="http://schemas.microsoft.com/office/drawing/2014/main" id="{2A1F26D6-E86D-40EB-AF4F-16A9F2840E94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852" name="Text Box 1">
          <a:extLst>
            <a:ext uri="{FF2B5EF4-FFF2-40B4-BE49-F238E27FC236}">
              <a16:creationId xmlns:a16="http://schemas.microsoft.com/office/drawing/2014/main" id="{A62B4560-AB52-4712-9208-0056EEC635A9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853" name="Text Box 1">
          <a:extLst>
            <a:ext uri="{FF2B5EF4-FFF2-40B4-BE49-F238E27FC236}">
              <a16:creationId xmlns:a16="http://schemas.microsoft.com/office/drawing/2014/main" id="{D0E45223-B6E0-423E-9790-91794A3C64A1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854" name="Text Box 1">
          <a:extLst>
            <a:ext uri="{FF2B5EF4-FFF2-40B4-BE49-F238E27FC236}">
              <a16:creationId xmlns:a16="http://schemas.microsoft.com/office/drawing/2014/main" id="{A7BFFD8B-CAC3-4D1F-A027-11A0C1B87573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855" name="Text Box 1">
          <a:extLst>
            <a:ext uri="{FF2B5EF4-FFF2-40B4-BE49-F238E27FC236}">
              <a16:creationId xmlns:a16="http://schemas.microsoft.com/office/drawing/2014/main" id="{734C8959-3EA1-4BCB-8E78-4EF7F7F02C81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856" name="Text Box 1">
          <a:extLst>
            <a:ext uri="{FF2B5EF4-FFF2-40B4-BE49-F238E27FC236}">
              <a16:creationId xmlns:a16="http://schemas.microsoft.com/office/drawing/2014/main" id="{3F41D51E-BD47-4E4D-BA4D-8C811556E91D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857" name="Text Box 1">
          <a:extLst>
            <a:ext uri="{FF2B5EF4-FFF2-40B4-BE49-F238E27FC236}">
              <a16:creationId xmlns:a16="http://schemas.microsoft.com/office/drawing/2014/main" id="{E80E89D0-E077-4EAE-BC7C-F0E377621410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858" name="Text Box 1">
          <a:extLst>
            <a:ext uri="{FF2B5EF4-FFF2-40B4-BE49-F238E27FC236}">
              <a16:creationId xmlns:a16="http://schemas.microsoft.com/office/drawing/2014/main" id="{E17EE963-2284-42DB-869B-BB4D51EE4DEE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859" name="Text Box 1">
          <a:extLst>
            <a:ext uri="{FF2B5EF4-FFF2-40B4-BE49-F238E27FC236}">
              <a16:creationId xmlns:a16="http://schemas.microsoft.com/office/drawing/2014/main" id="{FDC36E16-11DA-40DB-B4F8-4D424AB4D95B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132</xdr:row>
      <xdr:rowOff>0</xdr:rowOff>
    </xdr:from>
    <xdr:ext cx="57150" cy="809625"/>
    <xdr:sp macro="" textlink="">
      <xdr:nvSpPr>
        <xdr:cNvPr id="860" name="Text Box 1">
          <a:extLst>
            <a:ext uri="{FF2B5EF4-FFF2-40B4-BE49-F238E27FC236}">
              <a16:creationId xmlns:a16="http://schemas.microsoft.com/office/drawing/2014/main" id="{8CEC37B6-6E41-4315-9EB0-7595309F886E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132</xdr:row>
      <xdr:rowOff>0</xdr:rowOff>
    </xdr:from>
    <xdr:ext cx="57150" cy="809625"/>
    <xdr:sp macro="" textlink="">
      <xdr:nvSpPr>
        <xdr:cNvPr id="861" name="Text Box 1">
          <a:extLst>
            <a:ext uri="{FF2B5EF4-FFF2-40B4-BE49-F238E27FC236}">
              <a16:creationId xmlns:a16="http://schemas.microsoft.com/office/drawing/2014/main" id="{F72DFE2B-587A-43C3-9F09-1C920C2F5A65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132</xdr:row>
      <xdr:rowOff>0</xdr:rowOff>
    </xdr:from>
    <xdr:ext cx="57150" cy="809625"/>
    <xdr:sp macro="" textlink="">
      <xdr:nvSpPr>
        <xdr:cNvPr id="862" name="Text Box 1">
          <a:extLst>
            <a:ext uri="{FF2B5EF4-FFF2-40B4-BE49-F238E27FC236}">
              <a16:creationId xmlns:a16="http://schemas.microsoft.com/office/drawing/2014/main" id="{0A5AB75A-D309-4F16-8386-27AA26FD98A6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132</xdr:row>
      <xdr:rowOff>0</xdr:rowOff>
    </xdr:from>
    <xdr:ext cx="57150" cy="809625"/>
    <xdr:sp macro="" textlink="">
      <xdr:nvSpPr>
        <xdr:cNvPr id="863" name="Text Box 1">
          <a:extLst>
            <a:ext uri="{FF2B5EF4-FFF2-40B4-BE49-F238E27FC236}">
              <a16:creationId xmlns:a16="http://schemas.microsoft.com/office/drawing/2014/main" id="{23DD6104-BADB-4EE4-A607-39BBA8859597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132</xdr:row>
      <xdr:rowOff>0</xdr:rowOff>
    </xdr:from>
    <xdr:ext cx="57150" cy="809625"/>
    <xdr:sp macro="" textlink="">
      <xdr:nvSpPr>
        <xdr:cNvPr id="864" name="Text Box 1">
          <a:extLst>
            <a:ext uri="{FF2B5EF4-FFF2-40B4-BE49-F238E27FC236}">
              <a16:creationId xmlns:a16="http://schemas.microsoft.com/office/drawing/2014/main" id="{55EAC687-79F7-40DA-A498-39D63826EE89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132</xdr:row>
      <xdr:rowOff>0</xdr:rowOff>
    </xdr:from>
    <xdr:ext cx="57150" cy="809625"/>
    <xdr:sp macro="" textlink="">
      <xdr:nvSpPr>
        <xdr:cNvPr id="865" name="Text Box 1">
          <a:extLst>
            <a:ext uri="{FF2B5EF4-FFF2-40B4-BE49-F238E27FC236}">
              <a16:creationId xmlns:a16="http://schemas.microsoft.com/office/drawing/2014/main" id="{08897CBF-E56C-4DC5-8321-FBC1E82CFA5D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866" name="Text Box 1">
          <a:extLst>
            <a:ext uri="{FF2B5EF4-FFF2-40B4-BE49-F238E27FC236}">
              <a16:creationId xmlns:a16="http://schemas.microsoft.com/office/drawing/2014/main" id="{94A49043-9865-4694-8496-54120BF90EC4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867" name="Text Box 1">
          <a:extLst>
            <a:ext uri="{FF2B5EF4-FFF2-40B4-BE49-F238E27FC236}">
              <a16:creationId xmlns:a16="http://schemas.microsoft.com/office/drawing/2014/main" id="{47BB84AE-EBC5-44F9-B1E1-42D5412CC281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868" name="Text Box 1">
          <a:extLst>
            <a:ext uri="{FF2B5EF4-FFF2-40B4-BE49-F238E27FC236}">
              <a16:creationId xmlns:a16="http://schemas.microsoft.com/office/drawing/2014/main" id="{2AC4D27E-0124-4D5E-948D-C0AFF894BDDF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869" name="Text Box 1">
          <a:extLst>
            <a:ext uri="{FF2B5EF4-FFF2-40B4-BE49-F238E27FC236}">
              <a16:creationId xmlns:a16="http://schemas.microsoft.com/office/drawing/2014/main" id="{C385E6BD-E4D9-442C-9582-99170DE74317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870" name="Text Box 1">
          <a:extLst>
            <a:ext uri="{FF2B5EF4-FFF2-40B4-BE49-F238E27FC236}">
              <a16:creationId xmlns:a16="http://schemas.microsoft.com/office/drawing/2014/main" id="{B25E98AD-9C5A-439B-9B93-84848B2B8928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871" name="Text Box 1">
          <a:extLst>
            <a:ext uri="{FF2B5EF4-FFF2-40B4-BE49-F238E27FC236}">
              <a16:creationId xmlns:a16="http://schemas.microsoft.com/office/drawing/2014/main" id="{F63A4725-D5C2-4AF5-B8CC-34D529CDA792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872" name="Text Box 1">
          <a:extLst>
            <a:ext uri="{FF2B5EF4-FFF2-40B4-BE49-F238E27FC236}">
              <a16:creationId xmlns:a16="http://schemas.microsoft.com/office/drawing/2014/main" id="{B8B5DCF0-EA5E-4E7D-BB57-BCC624383400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873" name="Text Box 1">
          <a:extLst>
            <a:ext uri="{FF2B5EF4-FFF2-40B4-BE49-F238E27FC236}">
              <a16:creationId xmlns:a16="http://schemas.microsoft.com/office/drawing/2014/main" id="{836F950B-EE49-4403-8C3E-13DABC99E3CF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874" name="Text Box 1">
          <a:extLst>
            <a:ext uri="{FF2B5EF4-FFF2-40B4-BE49-F238E27FC236}">
              <a16:creationId xmlns:a16="http://schemas.microsoft.com/office/drawing/2014/main" id="{F8AE899D-4578-4237-AD4E-29E549ABD557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875" name="Text Box 1">
          <a:extLst>
            <a:ext uri="{FF2B5EF4-FFF2-40B4-BE49-F238E27FC236}">
              <a16:creationId xmlns:a16="http://schemas.microsoft.com/office/drawing/2014/main" id="{355E0E24-C34E-43B9-B023-02F99314E3FE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876" name="Text Box 1">
          <a:extLst>
            <a:ext uri="{FF2B5EF4-FFF2-40B4-BE49-F238E27FC236}">
              <a16:creationId xmlns:a16="http://schemas.microsoft.com/office/drawing/2014/main" id="{382C970A-FF66-4AA2-87A8-743962AABA1F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877" name="Text Box 1">
          <a:extLst>
            <a:ext uri="{FF2B5EF4-FFF2-40B4-BE49-F238E27FC236}">
              <a16:creationId xmlns:a16="http://schemas.microsoft.com/office/drawing/2014/main" id="{7E0D2828-E7F4-42F0-9EAE-02CADE8EB77A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878" name="Text Box 1">
          <a:extLst>
            <a:ext uri="{FF2B5EF4-FFF2-40B4-BE49-F238E27FC236}">
              <a16:creationId xmlns:a16="http://schemas.microsoft.com/office/drawing/2014/main" id="{E77C86A1-B70A-40C6-A399-B384E12352A6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879" name="Text Box 1">
          <a:extLst>
            <a:ext uri="{FF2B5EF4-FFF2-40B4-BE49-F238E27FC236}">
              <a16:creationId xmlns:a16="http://schemas.microsoft.com/office/drawing/2014/main" id="{7F742C56-A49B-4F40-9F84-990B4F21BF75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880" name="Text Box 1">
          <a:extLst>
            <a:ext uri="{FF2B5EF4-FFF2-40B4-BE49-F238E27FC236}">
              <a16:creationId xmlns:a16="http://schemas.microsoft.com/office/drawing/2014/main" id="{6A996390-873C-4EB7-A9AB-804F4AB5E42C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881" name="Text Box 1">
          <a:extLst>
            <a:ext uri="{FF2B5EF4-FFF2-40B4-BE49-F238E27FC236}">
              <a16:creationId xmlns:a16="http://schemas.microsoft.com/office/drawing/2014/main" id="{EAC19BFD-DD4A-4164-BDF2-76D8C24B580C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882" name="Text Box 1">
          <a:extLst>
            <a:ext uri="{FF2B5EF4-FFF2-40B4-BE49-F238E27FC236}">
              <a16:creationId xmlns:a16="http://schemas.microsoft.com/office/drawing/2014/main" id="{817250C9-091E-42B6-AA71-BC4C662FA753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883" name="Text Box 1">
          <a:extLst>
            <a:ext uri="{FF2B5EF4-FFF2-40B4-BE49-F238E27FC236}">
              <a16:creationId xmlns:a16="http://schemas.microsoft.com/office/drawing/2014/main" id="{3A1A79A2-356F-4756-B2EA-90FA63332628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884" name="Text Box 1">
          <a:extLst>
            <a:ext uri="{FF2B5EF4-FFF2-40B4-BE49-F238E27FC236}">
              <a16:creationId xmlns:a16="http://schemas.microsoft.com/office/drawing/2014/main" id="{B564B86D-7B3D-4AA2-9287-53479C7377AB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885" name="Text Box 1">
          <a:extLst>
            <a:ext uri="{FF2B5EF4-FFF2-40B4-BE49-F238E27FC236}">
              <a16:creationId xmlns:a16="http://schemas.microsoft.com/office/drawing/2014/main" id="{C4B306B1-5D0D-40D2-8DD7-9F0017BEC0E7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886" name="Text Box 1">
          <a:extLst>
            <a:ext uri="{FF2B5EF4-FFF2-40B4-BE49-F238E27FC236}">
              <a16:creationId xmlns:a16="http://schemas.microsoft.com/office/drawing/2014/main" id="{2D3609AB-280E-4B3E-846E-C980B20C7B17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887" name="Text Box 1">
          <a:extLst>
            <a:ext uri="{FF2B5EF4-FFF2-40B4-BE49-F238E27FC236}">
              <a16:creationId xmlns:a16="http://schemas.microsoft.com/office/drawing/2014/main" id="{1E126FC1-292B-4611-894C-EC6BC8E4D275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888" name="Text Box 1">
          <a:extLst>
            <a:ext uri="{FF2B5EF4-FFF2-40B4-BE49-F238E27FC236}">
              <a16:creationId xmlns:a16="http://schemas.microsoft.com/office/drawing/2014/main" id="{C64D4FC1-721B-47C3-B293-B9D4328C4AA2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889" name="Text Box 1">
          <a:extLst>
            <a:ext uri="{FF2B5EF4-FFF2-40B4-BE49-F238E27FC236}">
              <a16:creationId xmlns:a16="http://schemas.microsoft.com/office/drawing/2014/main" id="{C7ADD433-A59A-4154-858D-082C24B2BFDB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890" name="Text Box 1">
          <a:extLst>
            <a:ext uri="{FF2B5EF4-FFF2-40B4-BE49-F238E27FC236}">
              <a16:creationId xmlns:a16="http://schemas.microsoft.com/office/drawing/2014/main" id="{F2413456-FD79-42A0-A849-CAD63DB3A344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891" name="Text Box 1">
          <a:extLst>
            <a:ext uri="{FF2B5EF4-FFF2-40B4-BE49-F238E27FC236}">
              <a16:creationId xmlns:a16="http://schemas.microsoft.com/office/drawing/2014/main" id="{67351491-90BB-40CE-9B72-E164EA9A40CC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892" name="Text Box 1">
          <a:extLst>
            <a:ext uri="{FF2B5EF4-FFF2-40B4-BE49-F238E27FC236}">
              <a16:creationId xmlns:a16="http://schemas.microsoft.com/office/drawing/2014/main" id="{8C67833B-9A92-4141-8801-12DB3F31873A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893" name="Text Box 1">
          <a:extLst>
            <a:ext uri="{FF2B5EF4-FFF2-40B4-BE49-F238E27FC236}">
              <a16:creationId xmlns:a16="http://schemas.microsoft.com/office/drawing/2014/main" id="{0339CFCF-050A-411E-9C85-D7FAE8CB78DB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894" name="Text Box 1">
          <a:extLst>
            <a:ext uri="{FF2B5EF4-FFF2-40B4-BE49-F238E27FC236}">
              <a16:creationId xmlns:a16="http://schemas.microsoft.com/office/drawing/2014/main" id="{C5CBCA55-1201-417C-8D7D-545BCBE39ECA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895" name="Text Box 1">
          <a:extLst>
            <a:ext uri="{FF2B5EF4-FFF2-40B4-BE49-F238E27FC236}">
              <a16:creationId xmlns:a16="http://schemas.microsoft.com/office/drawing/2014/main" id="{3DEE939F-420C-45CD-A2BA-4D1C65E53B1D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896" name="Text Box 1">
          <a:extLst>
            <a:ext uri="{FF2B5EF4-FFF2-40B4-BE49-F238E27FC236}">
              <a16:creationId xmlns:a16="http://schemas.microsoft.com/office/drawing/2014/main" id="{8AEB47E5-7E0A-43A0-8DBB-915304426E27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897" name="Text Box 1">
          <a:extLst>
            <a:ext uri="{FF2B5EF4-FFF2-40B4-BE49-F238E27FC236}">
              <a16:creationId xmlns:a16="http://schemas.microsoft.com/office/drawing/2014/main" id="{C0EF9300-4C43-4F18-988E-7E9D668070DB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898" name="Text Box 1">
          <a:extLst>
            <a:ext uri="{FF2B5EF4-FFF2-40B4-BE49-F238E27FC236}">
              <a16:creationId xmlns:a16="http://schemas.microsoft.com/office/drawing/2014/main" id="{D6EE72D7-198C-4699-8DF6-2768503A68A6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899" name="Text Box 1">
          <a:extLst>
            <a:ext uri="{FF2B5EF4-FFF2-40B4-BE49-F238E27FC236}">
              <a16:creationId xmlns:a16="http://schemas.microsoft.com/office/drawing/2014/main" id="{B10ED16C-74AA-4E8E-AC17-6479A60E7C7B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900" name="Text Box 1">
          <a:extLst>
            <a:ext uri="{FF2B5EF4-FFF2-40B4-BE49-F238E27FC236}">
              <a16:creationId xmlns:a16="http://schemas.microsoft.com/office/drawing/2014/main" id="{5C639521-342A-4040-A096-0505A5C17D4A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901" name="Text Box 1">
          <a:extLst>
            <a:ext uri="{FF2B5EF4-FFF2-40B4-BE49-F238E27FC236}">
              <a16:creationId xmlns:a16="http://schemas.microsoft.com/office/drawing/2014/main" id="{C6995EFB-4592-4C26-987D-3CD863856D4B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902" name="Text Box 1">
          <a:extLst>
            <a:ext uri="{FF2B5EF4-FFF2-40B4-BE49-F238E27FC236}">
              <a16:creationId xmlns:a16="http://schemas.microsoft.com/office/drawing/2014/main" id="{FE19A226-B92A-4AC6-BF01-0B9C84DE245B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903" name="Text Box 1">
          <a:extLst>
            <a:ext uri="{FF2B5EF4-FFF2-40B4-BE49-F238E27FC236}">
              <a16:creationId xmlns:a16="http://schemas.microsoft.com/office/drawing/2014/main" id="{66063347-4BE5-4757-90F9-DB3D9AA67D42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904" name="Text Box 1">
          <a:extLst>
            <a:ext uri="{FF2B5EF4-FFF2-40B4-BE49-F238E27FC236}">
              <a16:creationId xmlns:a16="http://schemas.microsoft.com/office/drawing/2014/main" id="{96C56A05-E40E-49FF-BD53-3555A34AD722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905" name="Text Box 1">
          <a:extLst>
            <a:ext uri="{FF2B5EF4-FFF2-40B4-BE49-F238E27FC236}">
              <a16:creationId xmlns:a16="http://schemas.microsoft.com/office/drawing/2014/main" id="{549FEE85-6FCA-444C-8655-E03CABB0EAA9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906" name="Text Box 1">
          <a:extLst>
            <a:ext uri="{FF2B5EF4-FFF2-40B4-BE49-F238E27FC236}">
              <a16:creationId xmlns:a16="http://schemas.microsoft.com/office/drawing/2014/main" id="{622AD1D2-E542-434E-9797-823E1A719C60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907" name="Text Box 1">
          <a:extLst>
            <a:ext uri="{FF2B5EF4-FFF2-40B4-BE49-F238E27FC236}">
              <a16:creationId xmlns:a16="http://schemas.microsoft.com/office/drawing/2014/main" id="{A531C308-E36E-4EDD-915E-A3B7CBA647B0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908" name="Text Box 1">
          <a:extLst>
            <a:ext uri="{FF2B5EF4-FFF2-40B4-BE49-F238E27FC236}">
              <a16:creationId xmlns:a16="http://schemas.microsoft.com/office/drawing/2014/main" id="{0531BC65-05EB-4CE2-8DB0-37E7425CD5EB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909" name="Text Box 1">
          <a:extLst>
            <a:ext uri="{FF2B5EF4-FFF2-40B4-BE49-F238E27FC236}">
              <a16:creationId xmlns:a16="http://schemas.microsoft.com/office/drawing/2014/main" id="{57DDA373-23A1-449A-BC44-C0F0FACC2BB7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910" name="Text Box 1">
          <a:extLst>
            <a:ext uri="{FF2B5EF4-FFF2-40B4-BE49-F238E27FC236}">
              <a16:creationId xmlns:a16="http://schemas.microsoft.com/office/drawing/2014/main" id="{3E307EA9-FA98-445C-A71D-173C4F67BA7E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911" name="Text Box 1">
          <a:extLst>
            <a:ext uri="{FF2B5EF4-FFF2-40B4-BE49-F238E27FC236}">
              <a16:creationId xmlns:a16="http://schemas.microsoft.com/office/drawing/2014/main" id="{D9D90506-BFEA-4E6A-9051-F546C3645A8B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912" name="Text Box 1">
          <a:extLst>
            <a:ext uri="{FF2B5EF4-FFF2-40B4-BE49-F238E27FC236}">
              <a16:creationId xmlns:a16="http://schemas.microsoft.com/office/drawing/2014/main" id="{E5F91334-5289-47D2-B5C8-9C9CDADC072E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913" name="Text Box 1">
          <a:extLst>
            <a:ext uri="{FF2B5EF4-FFF2-40B4-BE49-F238E27FC236}">
              <a16:creationId xmlns:a16="http://schemas.microsoft.com/office/drawing/2014/main" id="{C1670EE6-22D7-4FD3-921A-BB684A8731E9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133</xdr:row>
      <xdr:rowOff>0</xdr:rowOff>
    </xdr:from>
    <xdr:ext cx="57150" cy="809625"/>
    <xdr:sp macro="" textlink="">
      <xdr:nvSpPr>
        <xdr:cNvPr id="914" name="Text Box 1">
          <a:extLst>
            <a:ext uri="{FF2B5EF4-FFF2-40B4-BE49-F238E27FC236}">
              <a16:creationId xmlns:a16="http://schemas.microsoft.com/office/drawing/2014/main" id="{D591E1B2-EF50-4427-805B-F0CD2F7C28B9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133</xdr:row>
      <xdr:rowOff>0</xdr:rowOff>
    </xdr:from>
    <xdr:ext cx="57150" cy="809625"/>
    <xdr:sp macro="" textlink="">
      <xdr:nvSpPr>
        <xdr:cNvPr id="915" name="Text Box 1">
          <a:extLst>
            <a:ext uri="{FF2B5EF4-FFF2-40B4-BE49-F238E27FC236}">
              <a16:creationId xmlns:a16="http://schemas.microsoft.com/office/drawing/2014/main" id="{2B8ABDD4-9E01-4A1B-BD62-4DC974EDF561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133</xdr:row>
      <xdr:rowOff>0</xdr:rowOff>
    </xdr:from>
    <xdr:ext cx="57150" cy="809625"/>
    <xdr:sp macro="" textlink="">
      <xdr:nvSpPr>
        <xdr:cNvPr id="916" name="Text Box 1">
          <a:extLst>
            <a:ext uri="{FF2B5EF4-FFF2-40B4-BE49-F238E27FC236}">
              <a16:creationId xmlns:a16="http://schemas.microsoft.com/office/drawing/2014/main" id="{1C290D10-E4EC-4E66-95A5-22DFB385FC6C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133</xdr:row>
      <xdr:rowOff>0</xdr:rowOff>
    </xdr:from>
    <xdr:ext cx="57150" cy="809625"/>
    <xdr:sp macro="" textlink="">
      <xdr:nvSpPr>
        <xdr:cNvPr id="917" name="Text Box 1">
          <a:extLst>
            <a:ext uri="{FF2B5EF4-FFF2-40B4-BE49-F238E27FC236}">
              <a16:creationId xmlns:a16="http://schemas.microsoft.com/office/drawing/2014/main" id="{0B9BCD7F-0E29-4200-8EBE-83BBF554B745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133</xdr:row>
      <xdr:rowOff>0</xdr:rowOff>
    </xdr:from>
    <xdr:ext cx="57150" cy="809625"/>
    <xdr:sp macro="" textlink="">
      <xdr:nvSpPr>
        <xdr:cNvPr id="918" name="Text Box 1">
          <a:extLst>
            <a:ext uri="{FF2B5EF4-FFF2-40B4-BE49-F238E27FC236}">
              <a16:creationId xmlns:a16="http://schemas.microsoft.com/office/drawing/2014/main" id="{AD0254BA-2EC8-47C8-B898-AACD03F43905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133</xdr:row>
      <xdr:rowOff>0</xdr:rowOff>
    </xdr:from>
    <xdr:ext cx="57150" cy="809625"/>
    <xdr:sp macro="" textlink="">
      <xdr:nvSpPr>
        <xdr:cNvPr id="919" name="Text Box 1">
          <a:extLst>
            <a:ext uri="{FF2B5EF4-FFF2-40B4-BE49-F238E27FC236}">
              <a16:creationId xmlns:a16="http://schemas.microsoft.com/office/drawing/2014/main" id="{4D7B48CC-9BE2-4379-98F6-61E9CC03383A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920" name="Text Box 1">
          <a:extLst>
            <a:ext uri="{FF2B5EF4-FFF2-40B4-BE49-F238E27FC236}">
              <a16:creationId xmlns:a16="http://schemas.microsoft.com/office/drawing/2014/main" id="{3D249FA8-A58D-4D8D-8421-90A1286F94E5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921" name="Text Box 1">
          <a:extLst>
            <a:ext uri="{FF2B5EF4-FFF2-40B4-BE49-F238E27FC236}">
              <a16:creationId xmlns:a16="http://schemas.microsoft.com/office/drawing/2014/main" id="{ADD538C1-0A63-4D6C-943A-7E3530AB4292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922" name="Text Box 1">
          <a:extLst>
            <a:ext uri="{FF2B5EF4-FFF2-40B4-BE49-F238E27FC236}">
              <a16:creationId xmlns:a16="http://schemas.microsoft.com/office/drawing/2014/main" id="{574A960D-CADA-452B-99E1-52CC3A20BC71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923" name="Text Box 1">
          <a:extLst>
            <a:ext uri="{FF2B5EF4-FFF2-40B4-BE49-F238E27FC236}">
              <a16:creationId xmlns:a16="http://schemas.microsoft.com/office/drawing/2014/main" id="{7465398D-067C-46D9-BCAD-7155F238F014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924" name="Text Box 1">
          <a:extLst>
            <a:ext uri="{FF2B5EF4-FFF2-40B4-BE49-F238E27FC236}">
              <a16:creationId xmlns:a16="http://schemas.microsoft.com/office/drawing/2014/main" id="{1C98E1DC-0F78-4F9A-ADE5-34EC70B1D894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925" name="Text Box 1">
          <a:extLst>
            <a:ext uri="{FF2B5EF4-FFF2-40B4-BE49-F238E27FC236}">
              <a16:creationId xmlns:a16="http://schemas.microsoft.com/office/drawing/2014/main" id="{4687BA12-EA85-4F98-BDC7-6BE7EB2CC995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926" name="Text Box 1">
          <a:extLst>
            <a:ext uri="{FF2B5EF4-FFF2-40B4-BE49-F238E27FC236}">
              <a16:creationId xmlns:a16="http://schemas.microsoft.com/office/drawing/2014/main" id="{8DCE82BD-47BC-47C5-9F56-962C278E557D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927" name="Text Box 1">
          <a:extLst>
            <a:ext uri="{FF2B5EF4-FFF2-40B4-BE49-F238E27FC236}">
              <a16:creationId xmlns:a16="http://schemas.microsoft.com/office/drawing/2014/main" id="{93456425-0484-4059-A490-FB862716EB68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928" name="Text Box 1">
          <a:extLst>
            <a:ext uri="{FF2B5EF4-FFF2-40B4-BE49-F238E27FC236}">
              <a16:creationId xmlns:a16="http://schemas.microsoft.com/office/drawing/2014/main" id="{BEAFE156-A3F0-450C-8521-05CCB6FF9DAE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929" name="Text Box 1">
          <a:extLst>
            <a:ext uri="{FF2B5EF4-FFF2-40B4-BE49-F238E27FC236}">
              <a16:creationId xmlns:a16="http://schemas.microsoft.com/office/drawing/2014/main" id="{E8F97B31-FED8-401D-A095-06CE153A75E3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930" name="Text Box 1">
          <a:extLst>
            <a:ext uri="{FF2B5EF4-FFF2-40B4-BE49-F238E27FC236}">
              <a16:creationId xmlns:a16="http://schemas.microsoft.com/office/drawing/2014/main" id="{CA688989-428B-4642-BCA4-5F8753CDBDDB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931" name="Text Box 1">
          <a:extLst>
            <a:ext uri="{FF2B5EF4-FFF2-40B4-BE49-F238E27FC236}">
              <a16:creationId xmlns:a16="http://schemas.microsoft.com/office/drawing/2014/main" id="{2F87F4CA-109D-442F-A73C-5580085F4610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932" name="Text Box 1">
          <a:extLst>
            <a:ext uri="{FF2B5EF4-FFF2-40B4-BE49-F238E27FC236}">
              <a16:creationId xmlns:a16="http://schemas.microsoft.com/office/drawing/2014/main" id="{4C187DE1-31CB-4B20-BAE7-00BFA4D8E121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933" name="Text Box 1">
          <a:extLst>
            <a:ext uri="{FF2B5EF4-FFF2-40B4-BE49-F238E27FC236}">
              <a16:creationId xmlns:a16="http://schemas.microsoft.com/office/drawing/2014/main" id="{03B1AB41-3F31-4EC4-AEF2-DEB8CF184D52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934" name="Text Box 1">
          <a:extLst>
            <a:ext uri="{FF2B5EF4-FFF2-40B4-BE49-F238E27FC236}">
              <a16:creationId xmlns:a16="http://schemas.microsoft.com/office/drawing/2014/main" id="{3E589FC2-9A04-4394-BE89-E6BDB71FEC71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935" name="Text Box 1">
          <a:extLst>
            <a:ext uri="{FF2B5EF4-FFF2-40B4-BE49-F238E27FC236}">
              <a16:creationId xmlns:a16="http://schemas.microsoft.com/office/drawing/2014/main" id="{B902F9E7-225B-4382-9853-CD2050A37B90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936" name="Text Box 1">
          <a:extLst>
            <a:ext uri="{FF2B5EF4-FFF2-40B4-BE49-F238E27FC236}">
              <a16:creationId xmlns:a16="http://schemas.microsoft.com/office/drawing/2014/main" id="{0342A011-23BF-4BAC-BE6F-57E8872248F9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937" name="Text Box 1">
          <a:extLst>
            <a:ext uri="{FF2B5EF4-FFF2-40B4-BE49-F238E27FC236}">
              <a16:creationId xmlns:a16="http://schemas.microsoft.com/office/drawing/2014/main" id="{F449A0F5-2A1E-4FFF-9AD4-CB75FD996BD2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938" name="Text Box 1">
          <a:extLst>
            <a:ext uri="{FF2B5EF4-FFF2-40B4-BE49-F238E27FC236}">
              <a16:creationId xmlns:a16="http://schemas.microsoft.com/office/drawing/2014/main" id="{8D68EA5E-3F83-4EA5-A34D-5C654797B4AE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939" name="Text Box 1">
          <a:extLst>
            <a:ext uri="{FF2B5EF4-FFF2-40B4-BE49-F238E27FC236}">
              <a16:creationId xmlns:a16="http://schemas.microsoft.com/office/drawing/2014/main" id="{24D503DF-F00B-4EBD-94B9-37587601E17A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940" name="Text Box 1">
          <a:extLst>
            <a:ext uri="{FF2B5EF4-FFF2-40B4-BE49-F238E27FC236}">
              <a16:creationId xmlns:a16="http://schemas.microsoft.com/office/drawing/2014/main" id="{75145362-07A0-445F-BB5D-033374996951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941" name="Text Box 1">
          <a:extLst>
            <a:ext uri="{FF2B5EF4-FFF2-40B4-BE49-F238E27FC236}">
              <a16:creationId xmlns:a16="http://schemas.microsoft.com/office/drawing/2014/main" id="{1A891172-A026-48C9-91AD-5A96E34FD480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942" name="Text Box 1">
          <a:extLst>
            <a:ext uri="{FF2B5EF4-FFF2-40B4-BE49-F238E27FC236}">
              <a16:creationId xmlns:a16="http://schemas.microsoft.com/office/drawing/2014/main" id="{B0AFE7AD-031B-4AF8-ABA1-52ECEDA0810D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943" name="Text Box 1">
          <a:extLst>
            <a:ext uri="{FF2B5EF4-FFF2-40B4-BE49-F238E27FC236}">
              <a16:creationId xmlns:a16="http://schemas.microsoft.com/office/drawing/2014/main" id="{0B897EF4-0AEF-4ADF-A27B-7F3108FCECEE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944" name="Text Box 1">
          <a:extLst>
            <a:ext uri="{FF2B5EF4-FFF2-40B4-BE49-F238E27FC236}">
              <a16:creationId xmlns:a16="http://schemas.microsoft.com/office/drawing/2014/main" id="{A2F5AE1D-6F21-4D95-BE0C-71748AE0DF96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945" name="Text Box 1">
          <a:extLst>
            <a:ext uri="{FF2B5EF4-FFF2-40B4-BE49-F238E27FC236}">
              <a16:creationId xmlns:a16="http://schemas.microsoft.com/office/drawing/2014/main" id="{8B076236-C361-47B8-9AB3-1C44324C4070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946" name="Text Box 1">
          <a:extLst>
            <a:ext uri="{FF2B5EF4-FFF2-40B4-BE49-F238E27FC236}">
              <a16:creationId xmlns:a16="http://schemas.microsoft.com/office/drawing/2014/main" id="{DD9F1429-585D-4474-95E4-C3166CD8BA17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947" name="Text Box 1">
          <a:extLst>
            <a:ext uri="{FF2B5EF4-FFF2-40B4-BE49-F238E27FC236}">
              <a16:creationId xmlns:a16="http://schemas.microsoft.com/office/drawing/2014/main" id="{349005D5-C685-4380-91B8-5FD2AF3D3AE2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948" name="Text Box 1">
          <a:extLst>
            <a:ext uri="{FF2B5EF4-FFF2-40B4-BE49-F238E27FC236}">
              <a16:creationId xmlns:a16="http://schemas.microsoft.com/office/drawing/2014/main" id="{050F764F-EF6E-459D-9857-4BA11A07A0CE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949" name="Text Box 1">
          <a:extLst>
            <a:ext uri="{FF2B5EF4-FFF2-40B4-BE49-F238E27FC236}">
              <a16:creationId xmlns:a16="http://schemas.microsoft.com/office/drawing/2014/main" id="{CD5BEAF5-CF55-4DCB-AF19-3ED0950EBD09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950" name="Text Box 1">
          <a:extLst>
            <a:ext uri="{FF2B5EF4-FFF2-40B4-BE49-F238E27FC236}">
              <a16:creationId xmlns:a16="http://schemas.microsoft.com/office/drawing/2014/main" id="{6711266E-4ED3-4D5A-BB9D-CEDCBF6B0542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951" name="Text Box 1">
          <a:extLst>
            <a:ext uri="{FF2B5EF4-FFF2-40B4-BE49-F238E27FC236}">
              <a16:creationId xmlns:a16="http://schemas.microsoft.com/office/drawing/2014/main" id="{B5B6FE33-AC80-44F1-A6FA-7791CD9425C6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952" name="Text Box 1">
          <a:extLst>
            <a:ext uri="{FF2B5EF4-FFF2-40B4-BE49-F238E27FC236}">
              <a16:creationId xmlns:a16="http://schemas.microsoft.com/office/drawing/2014/main" id="{6ACC943F-D06F-4544-B844-55E14FB7BAC5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953" name="Text Box 1">
          <a:extLst>
            <a:ext uri="{FF2B5EF4-FFF2-40B4-BE49-F238E27FC236}">
              <a16:creationId xmlns:a16="http://schemas.microsoft.com/office/drawing/2014/main" id="{7EC93505-0782-49DC-9497-93CB990E66EB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954" name="Text Box 1">
          <a:extLst>
            <a:ext uri="{FF2B5EF4-FFF2-40B4-BE49-F238E27FC236}">
              <a16:creationId xmlns:a16="http://schemas.microsoft.com/office/drawing/2014/main" id="{31E00375-F639-4722-89DF-F179AFC21D54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955" name="Text Box 1">
          <a:extLst>
            <a:ext uri="{FF2B5EF4-FFF2-40B4-BE49-F238E27FC236}">
              <a16:creationId xmlns:a16="http://schemas.microsoft.com/office/drawing/2014/main" id="{4A26F036-595D-42DE-853E-571961266A8E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956" name="Text Box 1">
          <a:extLst>
            <a:ext uri="{FF2B5EF4-FFF2-40B4-BE49-F238E27FC236}">
              <a16:creationId xmlns:a16="http://schemas.microsoft.com/office/drawing/2014/main" id="{460FB061-E308-4B81-8DC5-9B4769D82F52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957" name="Text Box 1">
          <a:extLst>
            <a:ext uri="{FF2B5EF4-FFF2-40B4-BE49-F238E27FC236}">
              <a16:creationId xmlns:a16="http://schemas.microsoft.com/office/drawing/2014/main" id="{5B05102D-87FB-4CE1-B44B-D432B33A5587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958" name="Text Box 1">
          <a:extLst>
            <a:ext uri="{FF2B5EF4-FFF2-40B4-BE49-F238E27FC236}">
              <a16:creationId xmlns:a16="http://schemas.microsoft.com/office/drawing/2014/main" id="{9EB2BBA1-55FF-40E7-B7A3-3E957F8A49A7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959" name="Text Box 1">
          <a:extLst>
            <a:ext uri="{FF2B5EF4-FFF2-40B4-BE49-F238E27FC236}">
              <a16:creationId xmlns:a16="http://schemas.microsoft.com/office/drawing/2014/main" id="{FAE95215-1B8E-4597-8101-69BC33CA4BDA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960" name="Text Box 1">
          <a:extLst>
            <a:ext uri="{FF2B5EF4-FFF2-40B4-BE49-F238E27FC236}">
              <a16:creationId xmlns:a16="http://schemas.microsoft.com/office/drawing/2014/main" id="{81D03AFE-93F2-41F1-9828-CF773F6788BD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961" name="Text Box 1">
          <a:extLst>
            <a:ext uri="{FF2B5EF4-FFF2-40B4-BE49-F238E27FC236}">
              <a16:creationId xmlns:a16="http://schemas.microsoft.com/office/drawing/2014/main" id="{8156310C-D1A0-4F43-BF69-E95456EFF6B1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962" name="Text Box 1">
          <a:extLst>
            <a:ext uri="{FF2B5EF4-FFF2-40B4-BE49-F238E27FC236}">
              <a16:creationId xmlns:a16="http://schemas.microsoft.com/office/drawing/2014/main" id="{7119E97C-3B16-4A43-8101-2046A9CF17CE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963" name="Text Box 1">
          <a:extLst>
            <a:ext uri="{FF2B5EF4-FFF2-40B4-BE49-F238E27FC236}">
              <a16:creationId xmlns:a16="http://schemas.microsoft.com/office/drawing/2014/main" id="{18DF275E-4A0F-41D8-8406-D8B53444F7D4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964" name="Text Box 1">
          <a:extLst>
            <a:ext uri="{FF2B5EF4-FFF2-40B4-BE49-F238E27FC236}">
              <a16:creationId xmlns:a16="http://schemas.microsoft.com/office/drawing/2014/main" id="{247793E1-86A0-4CDF-BCDE-C59A71E32864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965" name="Text Box 1">
          <a:extLst>
            <a:ext uri="{FF2B5EF4-FFF2-40B4-BE49-F238E27FC236}">
              <a16:creationId xmlns:a16="http://schemas.microsoft.com/office/drawing/2014/main" id="{EAD09F09-ACB5-4B39-8FA9-E865C69D5A2E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966" name="Text Box 1">
          <a:extLst>
            <a:ext uri="{FF2B5EF4-FFF2-40B4-BE49-F238E27FC236}">
              <a16:creationId xmlns:a16="http://schemas.microsoft.com/office/drawing/2014/main" id="{AE144086-708F-43A3-BF7F-3737C3CA67EB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967" name="Text Box 1">
          <a:extLst>
            <a:ext uri="{FF2B5EF4-FFF2-40B4-BE49-F238E27FC236}">
              <a16:creationId xmlns:a16="http://schemas.microsoft.com/office/drawing/2014/main" id="{F483993C-BC04-4DD2-9176-F4F7B701434B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133</xdr:row>
      <xdr:rowOff>0</xdr:rowOff>
    </xdr:from>
    <xdr:ext cx="57150" cy="809625"/>
    <xdr:sp macro="" textlink="">
      <xdr:nvSpPr>
        <xdr:cNvPr id="968" name="Text Box 1">
          <a:extLst>
            <a:ext uri="{FF2B5EF4-FFF2-40B4-BE49-F238E27FC236}">
              <a16:creationId xmlns:a16="http://schemas.microsoft.com/office/drawing/2014/main" id="{6EFA3702-48D0-4D19-B368-4C2C0741FE01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133</xdr:row>
      <xdr:rowOff>0</xdr:rowOff>
    </xdr:from>
    <xdr:ext cx="57150" cy="809625"/>
    <xdr:sp macro="" textlink="">
      <xdr:nvSpPr>
        <xdr:cNvPr id="969" name="Text Box 1">
          <a:extLst>
            <a:ext uri="{FF2B5EF4-FFF2-40B4-BE49-F238E27FC236}">
              <a16:creationId xmlns:a16="http://schemas.microsoft.com/office/drawing/2014/main" id="{BE596D84-7916-48F0-870F-B7E210E490AA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133</xdr:row>
      <xdr:rowOff>0</xdr:rowOff>
    </xdr:from>
    <xdr:ext cx="57150" cy="809625"/>
    <xdr:sp macro="" textlink="">
      <xdr:nvSpPr>
        <xdr:cNvPr id="970" name="Text Box 1">
          <a:extLst>
            <a:ext uri="{FF2B5EF4-FFF2-40B4-BE49-F238E27FC236}">
              <a16:creationId xmlns:a16="http://schemas.microsoft.com/office/drawing/2014/main" id="{D8D5743E-9270-4D4D-9F8C-301AD4EC7127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133</xdr:row>
      <xdr:rowOff>0</xdr:rowOff>
    </xdr:from>
    <xdr:ext cx="57150" cy="809625"/>
    <xdr:sp macro="" textlink="">
      <xdr:nvSpPr>
        <xdr:cNvPr id="971" name="Text Box 1">
          <a:extLst>
            <a:ext uri="{FF2B5EF4-FFF2-40B4-BE49-F238E27FC236}">
              <a16:creationId xmlns:a16="http://schemas.microsoft.com/office/drawing/2014/main" id="{B9026E5E-2768-42BD-8D28-7C5EDB89B3E5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133</xdr:row>
      <xdr:rowOff>0</xdr:rowOff>
    </xdr:from>
    <xdr:ext cx="57150" cy="809625"/>
    <xdr:sp macro="" textlink="">
      <xdr:nvSpPr>
        <xdr:cNvPr id="972" name="Text Box 1">
          <a:extLst>
            <a:ext uri="{FF2B5EF4-FFF2-40B4-BE49-F238E27FC236}">
              <a16:creationId xmlns:a16="http://schemas.microsoft.com/office/drawing/2014/main" id="{E8DBEBF4-B8ED-432D-B869-8A5DA8B5EF42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133</xdr:row>
      <xdr:rowOff>0</xdr:rowOff>
    </xdr:from>
    <xdr:ext cx="57150" cy="809625"/>
    <xdr:sp macro="" textlink="">
      <xdr:nvSpPr>
        <xdr:cNvPr id="973" name="Text Box 1">
          <a:extLst>
            <a:ext uri="{FF2B5EF4-FFF2-40B4-BE49-F238E27FC236}">
              <a16:creationId xmlns:a16="http://schemas.microsoft.com/office/drawing/2014/main" id="{2B35A873-A0BF-49DD-AC83-DDD94D85E978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974" name="Text Box 1">
          <a:extLst>
            <a:ext uri="{FF2B5EF4-FFF2-40B4-BE49-F238E27FC236}">
              <a16:creationId xmlns:a16="http://schemas.microsoft.com/office/drawing/2014/main" id="{518B4E5E-16F7-492E-A934-327DC60BEB26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975" name="Text Box 1">
          <a:extLst>
            <a:ext uri="{FF2B5EF4-FFF2-40B4-BE49-F238E27FC236}">
              <a16:creationId xmlns:a16="http://schemas.microsoft.com/office/drawing/2014/main" id="{1C269175-F32C-49FC-95EC-9CDE175D55FC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976" name="Text Box 1">
          <a:extLst>
            <a:ext uri="{FF2B5EF4-FFF2-40B4-BE49-F238E27FC236}">
              <a16:creationId xmlns:a16="http://schemas.microsoft.com/office/drawing/2014/main" id="{079C7091-33B0-4CBA-9B0D-D18BFB12B58A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977" name="Text Box 1">
          <a:extLst>
            <a:ext uri="{FF2B5EF4-FFF2-40B4-BE49-F238E27FC236}">
              <a16:creationId xmlns:a16="http://schemas.microsoft.com/office/drawing/2014/main" id="{92B5A2E5-B672-49A7-A253-713E65AC774F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978" name="Text Box 1">
          <a:extLst>
            <a:ext uri="{FF2B5EF4-FFF2-40B4-BE49-F238E27FC236}">
              <a16:creationId xmlns:a16="http://schemas.microsoft.com/office/drawing/2014/main" id="{58F44B4D-2533-4541-B7A8-8AFCA7F76A7E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979" name="Text Box 1">
          <a:extLst>
            <a:ext uri="{FF2B5EF4-FFF2-40B4-BE49-F238E27FC236}">
              <a16:creationId xmlns:a16="http://schemas.microsoft.com/office/drawing/2014/main" id="{D85B3C08-C54F-4F2F-8E3B-92C319508829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980" name="Text Box 1">
          <a:extLst>
            <a:ext uri="{FF2B5EF4-FFF2-40B4-BE49-F238E27FC236}">
              <a16:creationId xmlns:a16="http://schemas.microsoft.com/office/drawing/2014/main" id="{B287021E-318A-43E5-A5E8-CE026EC0F07F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981" name="Text Box 1">
          <a:extLst>
            <a:ext uri="{FF2B5EF4-FFF2-40B4-BE49-F238E27FC236}">
              <a16:creationId xmlns:a16="http://schemas.microsoft.com/office/drawing/2014/main" id="{F42FC0CF-234C-4309-BF38-1E1FF2FA1333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982" name="Text Box 1">
          <a:extLst>
            <a:ext uri="{FF2B5EF4-FFF2-40B4-BE49-F238E27FC236}">
              <a16:creationId xmlns:a16="http://schemas.microsoft.com/office/drawing/2014/main" id="{EB7F1D17-8FB8-4727-8BAC-874291565A37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983" name="Text Box 1">
          <a:extLst>
            <a:ext uri="{FF2B5EF4-FFF2-40B4-BE49-F238E27FC236}">
              <a16:creationId xmlns:a16="http://schemas.microsoft.com/office/drawing/2014/main" id="{20C995DF-EEFC-476A-9E10-3A1C152DD310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984" name="Text Box 1">
          <a:extLst>
            <a:ext uri="{FF2B5EF4-FFF2-40B4-BE49-F238E27FC236}">
              <a16:creationId xmlns:a16="http://schemas.microsoft.com/office/drawing/2014/main" id="{EF3AC7EA-FE59-4E67-813D-EE98C2065638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985" name="Text Box 1">
          <a:extLst>
            <a:ext uri="{FF2B5EF4-FFF2-40B4-BE49-F238E27FC236}">
              <a16:creationId xmlns:a16="http://schemas.microsoft.com/office/drawing/2014/main" id="{9CF63BF5-61BE-470A-A729-1ACB37351F2A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986" name="Text Box 1">
          <a:extLst>
            <a:ext uri="{FF2B5EF4-FFF2-40B4-BE49-F238E27FC236}">
              <a16:creationId xmlns:a16="http://schemas.microsoft.com/office/drawing/2014/main" id="{1C3F7F29-EEF1-4BD9-956B-0C8CBE599C94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987" name="Text Box 1">
          <a:extLst>
            <a:ext uri="{FF2B5EF4-FFF2-40B4-BE49-F238E27FC236}">
              <a16:creationId xmlns:a16="http://schemas.microsoft.com/office/drawing/2014/main" id="{179BCF6A-EE18-49AD-8DF9-0517807F9716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988" name="Text Box 1">
          <a:extLst>
            <a:ext uri="{FF2B5EF4-FFF2-40B4-BE49-F238E27FC236}">
              <a16:creationId xmlns:a16="http://schemas.microsoft.com/office/drawing/2014/main" id="{CFBE4F58-3EE4-41ED-9BD0-A5E13D74E602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989" name="Text Box 1">
          <a:extLst>
            <a:ext uri="{FF2B5EF4-FFF2-40B4-BE49-F238E27FC236}">
              <a16:creationId xmlns:a16="http://schemas.microsoft.com/office/drawing/2014/main" id="{5C31BCC7-AC17-4CE8-B12D-8F61AB6FBE18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990" name="Text Box 1">
          <a:extLst>
            <a:ext uri="{FF2B5EF4-FFF2-40B4-BE49-F238E27FC236}">
              <a16:creationId xmlns:a16="http://schemas.microsoft.com/office/drawing/2014/main" id="{3F7EB7C6-38BE-46D5-BF6D-C4AC7BA65B68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991" name="Text Box 1">
          <a:extLst>
            <a:ext uri="{FF2B5EF4-FFF2-40B4-BE49-F238E27FC236}">
              <a16:creationId xmlns:a16="http://schemas.microsoft.com/office/drawing/2014/main" id="{04D055A3-2703-4A0B-91A0-7834AEDF88CE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992" name="Text Box 1">
          <a:extLst>
            <a:ext uri="{FF2B5EF4-FFF2-40B4-BE49-F238E27FC236}">
              <a16:creationId xmlns:a16="http://schemas.microsoft.com/office/drawing/2014/main" id="{AB79A9BF-2831-4C6D-8863-08E4767A7381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993" name="Text Box 1">
          <a:extLst>
            <a:ext uri="{FF2B5EF4-FFF2-40B4-BE49-F238E27FC236}">
              <a16:creationId xmlns:a16="http://schemas.microsoft.com/office/drawing/2014/main" id="{C5F1175E-1865-4E2D-9CC4-946EBC6329C8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994" name="Text Box 1">
          <a:extLst>
            <a:ext uri="{FF2B5EF4-FFF2-40B4-BE49-F238E27FC236}">
              <a16:creationId xmlns:a16="http://schemas.microsoft.com/office/drawing/2014/main" id="{C29B4DF2-81A8-430B-8CAF-321507A3167D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995" name="Text Box 1">
          <a:extLst>
            <a:ext uri="{FF2B5EF4-FFF2-40B4-BE49-F238E27FC236}">
              <a16:creationId xmlns:a16="http://schemas.microsoft.com/office/drawing/2014/main" id="{699EC94F-D6A2-4DD1-B905-69CA8A2B5154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996" name="Text Box 1">
          <a:extLst>
            <a:ext uri="{FF2B5EF4-FFF2-40B4-BE49-F238E27FC236}">
              <a16:creationId xmlns:a16="http://schemas.microsoft.com/office/drawing/2014/main" id="{38952C3E-220F-4678-B7E6-98ABAA362872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997" name="Text Box 1">
          <a:extLst>
            <a:ext uri="{FF2B5EF4-FFF2-40B4-BE49-F238E27FC236}">
              <a16:creationId xmlns:a16="http://schemas.microsoft.com/office/drawing/2014/main" id="{5021BF02-443B-42AB-841A-859E6180758F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998" name="Text Box 1">
          <a:extLst>
            <a:ext uri="{FF2B5EF4-FFF2-40B4-BE49-F238E27FC236}">
              <a16:creationId xmlns:a16="http://schemas.microsoft.com/office/drawing/2014/main" id="{AB3C10B3-1957-4930-A44E-B27D41B69D63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999" name="Text Box 1">
          <a:extLst>
            <a:ext uri="{FF2B5EF4-FFF2-40B4-BE49-F238E27FC236}">
              <a16:creationId xmlns:a16="http://schemas.microsoft.com/office/drawing/2014/main" id="{482B4E17-BEF4-4CA7-8CD3-D2657F78534D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000" name="Text Box 1">
          <a:extLst>
            <a:ext uri="{FF2B5EF4-FFF2-40B4-BE49-F238E27FC236}">
              <a16:creationId xmlns:a16="http://schemas.microsoft.com/office/drawing/2014/main" id="{F72ECEB0-1AA8-46BD-82B1-7BC5ADBF6691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001" name="Text Box 1">
          <a:extLst>
            <a:ext uri="{FF2B5EF4-FFF2-40B4-BE49-F238E27FC236}">
              <a16:creationId xmlns:a16="http://schemas.microsoft.com/office/drawing/2014/main" id="{619EA370-8EED-4105-B33D-3F898BC607C0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002" name="Text Box 1">
          <a:extLst>
            <a:ext uri="{FF2B5EF4-FFF2-40B4-BE49-F238E27FC236}">
              <a16:creationId xmlns:a16="http://schemas.microsoft.com/office/drawing/2014/main" id="{72961470-301C-4437-B0C8-5F3A998A2030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003" name="Text Box 1">
          <a:extLst>
            <a:ext uri="{FF2B5EF4-FFF2-40B4-BE49-F238E27FC236}">
              <a16:creationId xmlns:a16="http://schemas.microsoft.com/office/drawing/2014/main" id="{10FE7692-626D-4219-A463-C410CCE626A8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004" name="Text Box 1">
          <a:extLst>
            <a:ext uri="{FF2B5EF4-FFF2-40B4-BE49-F238E27FC236}">
              <a16:creationId xmlns:a16="http://schemas.microsoft.com/office/drawing/2014/main" id="{FEBAB1A6-73AA-41CE-93A1-8D3341CB31C9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005" name="Text Box 1">
          <a:extLst>
            <a:ext uri="{FF2B5EF4-FFF2-40B4-BE49-F238E27FC236}">
              <a16:creationId xmlns:a16="http://schemas.microsoft.com/office/drawing/2014/main" id="{20A133A0-476F-41D9-9624-6FED5161963B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006" name="Text Box 1">
          <a:extLst>
            <a:ext uri="{FF2B5EF4-FFF2-40B4-BE49-F238E27FC236}">
              <a16:creationId xmlns:a16="http://schemas.microsoft.com/office/drawing/2014/main" id="{0ACF739E-CC9A-4A49-8E27-688951BC27A8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007" name="Text Box 1">
          <a:extLst>
            <a:ext uri="{FF2B5EF4-FFF2-40B4-BE49-F238E27FC236}">
              <a16:creationId xmlns:a16="http://schemas.microsoft.com/office/drawing/2014/main" id="{E29279C2-1DEF-40D1-9D7F-6E4C880182A4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008" name="Text Box 1">
          <a:extLst>
            <a:ext uri="{FF2B5EF4-FFF2-40B4-BE49-F238E27FC236}">
              <a16:creationId xmlns:a16="http://schemas.microsoft.com/office/drawing/2014/main" id="{027F4701-4795-4DF7-8DA2-62DDF9B3E913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009" name="Text Box 1">
          <a:extLst>
            <a:ext uri="{FF2B5EF4-FFF2-40B4-BE49-F238E27FC236}">
              <a16:creationId xmlns:a16="http://schemas.microsoft.com/office/drawing/2014/main" id="{3D6560B4-0636-4B32-9783-B45E25B8CD95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010" name="Text Box 1">
          <a:extLst>
            <a:ext uri="{FF2B5EF4-FFF2-40B4-BE49-F238E27FC236}">
              <a16:creationId xmlns:a16="http://schemas.microsoft.com/office/drawing/2014/main" id="{18FFBE32-07D5-414D-9589-F5BEAA1CFB4C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011" name="Text Box 1">
          <a:extLst>
            <a:ext uri="{FF2B5EF4-FFF2-40B4-BE49-F238E27FC236}">
              <a16:creationId xmlns:a16="http://schemas.microsoft.com/office/drawing/2014/main" id="{4CABA71B-38A7-4679-904A-971F6C7E2E2D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012" name="Text Box 1">
          <a:extLst>
            <a:ext uri="{FF2B5EF4-FFF2-40B4-BE49-F238E27FC236}">
              <a16:creationId xmlns:a16="http://schemas.microsoft.com/office/drawing/2014/main" id="{EF85C39E-9C2F-4B42-B77E-29CB27A1F02A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013" name="Text Box 1">
          <a:extLst>
            <a:ext uri="{FF2B5EF4-FFF2-40B4-BE49-F238E27FC236}">
              <a16:creationId xmlns:a16="http://schemas.microsoft.com/office/drawing/2014/main" id="{FFCF4FB4-6BBC-4EE3-9363-5F042BA3FA93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014" name="Text Box 1">
          <a:extLst>
            <a:ext uri="{FF2B5EF4-FFF2-40B4-BE49-F238E27FC236}">
              <a16:creationId xmlns:a16="http://schemas.microsoft.com/office/drawing/2014/main" id="{32FDAEA2-46C0-480C-A2B9-1016E44B2CF5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015" name="Text Box 1">
          <a:extLst>
            <a:ext uri="{FF2B5EF4-FFF2-40B4-BE49-F238E27FC236}">
              <a16:creationId xmlns:a16="http://schemas.microsoft.com/office/drawing/2014/main" id="{DD9F53ED-F2D1-47FA-9536-6005BCC621CB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016" name="Text Box 1">
          <a:extLst>
            <a:ext uri="{FF2B5EF4-FFF2-40B4-BE49-F238E27FC236}">
              <a16:creationId xmlns:a16="http://schemas.microsoft.com/office/drawing/2014/main" id="{BF9DA4F1-BE6F-41D2-9540-12943CC3E11B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017" name="Text Box 1">
          <a:extLst>
            <a:ext uri="{FF2B5EF4-FFF2-40B4-BE49-F238E27FC236}">
              <a16:creationId xmlns:a16="http://schemas.microsoft.com/office/drawing/2014/main" id="{910717B9-6DF6-457B-ABD7-E4EA38B5D46F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018" name="Text Box 1">
          <a:extLst>
            <a:ext uri="{FF2B5EF4-FFF2-40B4-BE49-F238E27FC236}">
              <a16:creationId xmlns:a16="http://schemas.microsoft.com/office/drawing/2014/main" id="{021CC8EE-344C-413D-9D1D-7D1FC04862F7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019" name="Text Box 1">
          <a:extLst>
            <a:ext uri="{FF2B5EF4-FFF2-40B4-BE49-F238E27FC236}">
              <a16:creationId xmlns:a16="http://schemas.microsoft.com/office/drawing/2014/main" id="{1BA8E60E-C5D4-4BC7-B73A-248F33F63239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020" name="Text Box 1">
          <a:extLst>
            <a:ext uri="{FF2B5EF4-FFF2-40B4-BE49-F238E27FC236}">
              <a16:creationId xmlns:a16="http://schemas.microsoft.com/office/drawing/2014/main" id="{22598760-B280-4505-BC61-C226EA68BE8E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021" name="Text Box 1">
          <a:extLst>
            <a:ext uri="{FF2B5EF4-FFF2-40B4-BE49-F238E27FC236}">
              <a16:creationId xmlns:a16="http://schemas.microsoft.com/office/drawing/2014/main" id="{90C8F59B-9CF0-4155-B15D-BAA8C98E7918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133</xdr:row>
      <xdr:rowOff>0</xdr:rowOff>
    </xdr:from>
    <xdr:ext cx="57150" cy="809625"/>
    <xdr:sp macro="" textlink="">
      <xdr:nvSpPr>
        <xdr:cNvPr id="1022" name="Text Box 1">
          <a:extLst>
            <a:ext uri="{FF2B5EF4-FFF2-40B4-BE49-F238E27FC236}">
              <a16:creationId xmlns:a16="http://schemas.microsoft.com/office/drawing/2014/main" id="{7EA700E2-25DC-4646-BB55-B6A5328F78C2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133</xdr:row>
      <xdr:rowOff>0</xdr:rowOff>
    </xdr:from>
    <xdr:ext cx="57150" cy="809625"/>
    <xdr:sp macro="" textlink="">
      <xdr:nvSpPr>
        <xdr:cNvPr id="1023" name="Text Box 1">
          <a:extLst>
            <a:ext uri="{FF2B5EF4-FFF2-40B4-BE49-F238E27FC236}">
              <a16:creationId xmlns:a16="http://schemas.microsoft.com/office/drawing/2014/main" id="{C2A99793-A642-4C55-AEF7-B6D244FED4E1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133</xdr:row>
      <xdr:rowOff>0</xdr:rowOff>
    </xdr:from>
    <xdr:ext cx="57150" cy="809625"/>
    <xdr:sp macro="" textlink="">
      <xdr:nvSpPr>
        <xdr:cNvPr id="1024" name="Text Box 1">
          <a:extLst>
            <a:ext uri="{FF2B5EF4-FFF2-40B4-BE49-F238E27FC236}">
              <a16:creationId xmlns:a16="http://schemas.microsoft.com/office/drawing/2014/main" id="{24576B79-7804-4848-8BE3-A65CE5B658C6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133</xdr:row>
      <xdr:rowOff>0</xdr:rowOff>
    </xdr:from>
    <xdr:ext cx="57150" cy="809625"/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D3E2605E-D0D9-4D81-9C47-F5A7D881EA2E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133</xdr:row>
      <xdr:rowOff>0</xdr:rowOff>
    </xdr:from>
    <xdr:ext cx="57150" cy="809625"/>
    <xdr:sp macro="" textlink="">
      <xdr:nvSpPr>
        <xdr:cNvPr id="1026" name="Text Box 1">
          <a:extLst>
            <a:ext uri="{FF2B5EF4-FFF2-40B4-BE49-F238E27FC236}">
              <a16:creationId xmlns:a16="http://schemas.microsoft.com/office/drawing/2014/main" id="{8E572197-1AAA-41B2-9EA1-3DBBC4D33655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133</xdr:row>
      <xdr:rowOff>0</xdr:rowOff>
    </xdr:from>
    <xdr:ext cx="57150" cy="809625"/>
    <xdr:sp macro="" textlink="">
      <xdr:nvSpPr>
        <xdr:cNvPr id="1027" name="Text Box 1">
          <a:extLst>
            <a:ext uri="{FF2B5EF4-FFF2-40B4-BE49-F238E27FC236}">
              <a16:creationId xmlns:a16="http://schemas.microsoft.com/office/drawing/2014/main" id="{20387CDC-BAC9-46C6-A22D-8AAC3C1810E8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028" name="Text Box 1">
          <a:extLst>
            <a:ext uri="{FF2B5EF4-FFF2-40B4-BE49-F238E27FC236}">
              <a16:creationId xmlns:a16="http://schemas.microsoft.com/office/drawing/2014/main" id="{296C0412-C891-4C95-9932-79E69A08DFEE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029" name="Text Box 1">
          <a:extLst>
            <a:ext uri="{FF2B5EF4-FFF2-40B4-BE49-F238E27FC236}">
              <a16:creationId xmlns:a16="http://schemas.microsoft.com/office/drawing/2014/main" id="{B282274F-464C-4C8C-B900-AA66C3899EB9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030" name="Text Box 1">
          <a:extLst>
            <a:ext uri="{FF2B5EF4-FFF2-40B4-BE49-F238E27FC236}">
              <a16:creationId xmlns:a16="http://schemas.microsoft.com/office/drawing/2014/main" id="{C1017D65-944A-4C46-AF60-11E7B841476B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031" name="Text Box 1">
          <a:extLst>
            <a:ext uri="{FF2B5EF4-FFF2-40B4-BE49-F238E27FC236}">
              <a16:creationId xmlns:a16="http://schemas.microsoft.com/office/drawing/2014/main" id="{5DD44930-1651-40BA-BE4A-3458A0661257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032" name="Text Box 1">
          <a:extLst>
            <a:ext uri="{FF2B5EF4-FFF2-40B4-BE49-F238E27FC236}">
              <a16:creationId xmlns:a16="http://schemas.microsoft.com/office/drawing/2014/main" id="{7AD178E6-5B89-4B37-8C7D-786F0992BD8B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033" name="Text Box 1">
          <a:extLst>
            <a:ext uri="{FF2B5EF4-FFF2-40B4-BE49-F238E27FC236}">
              <a16:creationId xmlns:a16="http://schemas.microsoft.com/office/drawing/2014/main" id="{DCF7EBCD-5B76-4F3D-BA1E-14CD1E7856E8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034" name="Text Box 1">
          <a:extLst>
            <a:ext uri="{FF2B5EF4-FFF2-40B4-BE49-F238E27FC236}">
              <a16:creationId xmlns:a16="http://schemas.microsoft.com/office/drawing/2014/main" id="{864DC103-4451-41AF-A2D7-8BEC77359C8C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035" name="Text Box 1">
          <a:extLst>
            <a:ext uri="{FF2B5EF4-FFF2-40B4-BE49-F238E27FC236}">
              <a16:creationId xmlns:a16="http://schemas.microsoft.com/office/drawing/2014/main" id="{DD84E7F6-8996-4961-97BF-E6CB4C2A9140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036" name="Text Box 1">
          <a:extLst>
            <a:ext uri="{FF2B5EF4-FFF2-40B4-BE49-F238E27FC236}">
              <a16:creationId xmlns:a16="http://schemas.microsoft.com/office/drawing/2014/main" id="{4914807B-F61B-4870-9CF0-4A349882138E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037" name="Text Box 1">
          <a:extLst>
            <a:ext uri="{FF2B5EF4-FFF2-40B4-BE49-F238E27FC236}">
              <a16:creationId xmlns:a16="http://schemas.microsoft.com/office/drawing/2014/main" id="{59327E82-1977-41E0-A4A6-CEBF58DC6020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038" name="Text Box 1">
          <a:extLst>
            <a:ext uri="{FF2B5EF4-FFF2-40B4-BE49-F238E27FC236}">
              <a16:creationId xmlns:a16="http://schemas.microsoft.com/office/drawing/2014/main" id="{B42A67E2-E6C7-4978-A985-27198D7FE350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039" name="Text Box 1">
          <a:extLst>
            <a:ext uri="{FF2B5EF4-FFF2-40B4-BE49-F238E27FC236}">
              <a16:creationId xmlns:a16="http://schemas.microsoft.com/office/drawing/2014/main" id="{B1C4ADD0-9109-4EDB-BDFC-03FBE4313E62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040" name="Text Box 1">
          <a:extLst>
            <a:ext uri="{FF2B5EF4-FFF2-40B4-BE49-F238E27FC236}">
              <a16:creationId xmlns:a16="http://schemas.microsoft.com/office/drawing/2014/main" id="{33F51DDF-5BC0-4C31-9B1A-0B7726CF3877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041" name="Text Box 1">
          <a:extLst>
            <a:ext uri="{FF2B5EF4-FFF2-40B4-BE49-F238E27FC236}">
              <a16:creationId xmlns:a16="http://schemas.microsoft.com/office/drawing/2014/main" id="{BCF7F1CF-2924-4D86-BB04-07935805DEF4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042" name="Text Box 1">
          <a:extLst>
            <a:ext uri="{FF2B5EF4-FFF2-40B4-BE49-F238E27FC236}">
              <a16:creationId xmlns:a16="http://schemas.microsoft.com/office/drawing/2014/main" id="{3B615CC1-7AC3-4A1F-B56A-F41FC9B14ACA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043" name="Text Box 1">
          <a:extLst>
            <a:ext uri="{FF2B5EF4-FFF2-40B4-BE49-F238E27FC236}">
              <a16:creationId xmlns:a16="http://schemas.microsoft.com/office/drawing/2014/main" id="{936F3E59-A698-4C44-8D1E-7FE8F6A0B202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044" name="Text Box 1">
          <a:extLst>
            <a:ext uri="{FF2B5EF4-FFF2-40B4-BE49-F238E27FC236}">
              <a16:creationId xmlns:a16="http://schemas.microsoft.com/office/drawing/2014/main" id="{F5127BF7-04C9-4588-9187-8E858C845F71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045" name="Text Box 1">
          <a:extLst>
            <a:ext uri="{FF2B5EF4-FFF2-40B4-BE49-F238E27FC236}">
              <a16:creationId xmlns:a16="http://schemas.microsoft.com/office/drawing/2014/main" id="{5E644993-D6F3-4B66-B3B6-649B3F4EB534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046" name="Text Box 1">
          <a:extLst>
            <a:ext uri="{FF2B5EF4-FFF2-40B4-BE49-F238E27FC236}">
              <a16:creationId xmlns:a16="http://schemas.microsoft.com/office/drawing/2014/main" id="{36BD43D9-A15C-4B1D-A7CF-AD46268EE647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047" name="Text Box 1">
          <a:extLst>
            <a:ext uri="{FF2B5EF4-FFF2-40B4-BE49-F238E27FC236}">
              <a16:creationId xmlns:a16="http://schemas.microsoft.com/office/drawing/2014/main" id="{B58E1ED4-0406-4808-A790-167BD526DA08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048" name="Text Box 1">
          <a:extLst>
            <a:ext uri="{FF2B5EF4-FFF2-40B4-BE49-F238E27FC236}">
              <a16:creationId xmlns:a16="http://schemas.microsoft.com/office/drawing/2014/main" id="{8DB939DD-6F04-4FCD-BFB8-7176EF6F1760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049" name="Text Box 1">
          <a:extLst>
            <a:ext uri="{FF2B5EF4-FFF2-40B4-BE49-F238E27FC236}">
              <a16:creationId xmlns:a16="http://schemas.microsoft.com/office/drawing/2014/main" id="{4EE87B5E-7B38-459F-83A1-994F6948DFB9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050" name="Text Box 1">
          <a:extLst>
            <a:ext uri="{FF2B5EF4-FFF2-40B4-BE49-F238E27FC236}">
              <a16:creationId xmlns:a16="http://schemas.microsoft.com/office/drawing/2014/main" id="{DB7368AA-1C2B-42CF-B72C-DE5656955CFF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051" name="Text Box 1">
          <a:extLst>
            <a:ext uri="{FF2B5EF4-FFF2-40B4-BE49-F238E27FC236}">
              <a16:creationId xmlns:a16="http://schemas.microsoft.com/office/drawing/2014/main" id="{4D238DF5-7E1F-40F2-8D5D-4A38EE65D292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052" name="Text Box 1">
          <a:extLst>
            <a:ext uri="{FF2B5EF4-FFF2-40B4-BE49-F238E27FC236}">
              <a16:creationId xmlns:a16="http://schemas.microsoft.com/office/drawing/2014/main" id="{FFC6928D-FA26-42FC-9E34-AD5131058358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053" name="Text Box 1">
          <a:extLst>
            <a:ext uri="{FF2B5EF4-FFF2-40B4-BE49-F238E27FC236}">
              <a16:creationId xmlns:a16="http://schemas.microsoft.com/office/drawing/2014/main" id="{EB9BE388-BBAD-4F05-B559-07A98A42952B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054" name="Text Box 1">
          <a:extLst>
            <a:ext uri="{FF2B5EF4-FFF2-40B4-BE49-F238E27FC236}">
              <a16:creationId xmlns:a16="http://schemas.microsoft.com/office/drawing/2014/main" id="{1DFC0B89-44AC-4FFF-A9D0-360250BBEE81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055" name="Text Box 1">
          <a:extLst>
            <a:ext uri="{FF2B5EF4-FFF2-40B4-BE49-F238E27FC236}">
              <a16:creationId xmlns:a16="http://schemas.microsoft.com/office/drawing/2014/main" id="{A8CCD6AE-AFE8-4825-809A-05155CF3CD60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056" name="Text Box 1">
          <a:extLst>
            <a:ext uri="{FF2B5EF4-FFF2-40B4-BE49-F238E27FC236}">
              <a16:creationId xmlns:a16="http://schemas.microsoft.com/office/drawing/2014/main" id="{310A1243-4350-467D-9148-3C1000D9B8D8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057" name="Text Box 1">
          <a:extLst>
            <a:ext uri="{FF2B5EF4-FFF2-40B4-BE49-F238E27FC236}">
              <a16:creationId xmlns:a16="http://schemas.microsoft.com/office/drawing/2014/main" id="{DCD36140-B4EE-41BE-90BB-3760FFB1DCD5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058" name="Text Box 1">
          <a:extLst>
            <a:ext uri="{FF2B5EF4-FFF2-40B4-BE49-F238E27FC236}">
              <a16:creationId xmlns:a16="http://schemas.microsoft.com/office/drawing/2014/main" id="{E8D552A7-9D95-42E4-A467-8477EC7E1183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059" name="Text Box 1">
          <a:extLst>
            <a:ext uri="{FF2B5EF4-FFF2-40B4-BE49-F238E27FC236}">
              <a16:creationId xmlns:a16="http://schemas.microsoft.com/office/drawing/2014/main" id="{69A504BD-9F5F-4019-9A65-48CFFABDAC8C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060" name="Text Box 1">
          <a:extLst>
            <a:ext uri="{FF2B5EF4-FFF2-40B4-BE49-F238E27FC236}">
              <a16:creationId xmlns:a16="http://schemas.microsoft.com/office/drawing/2014/main" id="{3083C613-0176-4E60-8977-F72D43EE3044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061" name="Text Box 1">
          <a:extLst>
            <a:ext uri="{FF2B5EF4-FFF2-40B4-BE49-F238E27FC236}">
              <a16:creationId xmlns:a16="http://schemas.microsoft.com/office/drawing/2014/main" id="{07C8D994-6123-4214-960C-23C76EF5F8C0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062" name="Text Box 1">
          <a:extLst>
            <a:ext uri="{FF2B5EF4-FFF2-40B4-BE49-F238E27FC236}">
              <a16:creationId xmlns:a16="http://schemas.microsoft.com/office/drawing/2014/main" id="{88E8C8E3-9C4D-4958-817B-DCA72A48B556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063" name="Text Box 1">
          <a:extLst>
            <a:ext uri="{FF2B5EF4-FFF2-40B4-BE49-F238E27FC236}">
              <a16:creationId xmlns:a16="http://schemas.microsoft.com/office/drawing/2014/main" id="{BAC3E74F-1B00-42C1-80CB-C2A6A2345A8E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064" name="Text Box 1">
          <a:extLst>
            <a:ext uri="{FF2B5EF4-FFF2-40B4-BE49-F238E27FC236}">
              <a16:creationId xmlns:a16="http://schemas.microsoft.com/office/drawing/2014/main" id="{EBD22A87-9608-4EF0-9210-AACF7E8F291F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065" name="Text Box 1">
          <a:extLst>
            <a:ext uri="{FF2B5EF4-FFF2-40B4-BE49-F238E27FC236}">
              <a16:creationId xmlns:a16="http://schemas.microsoft.com/office/drawing/2014/main" id="{DCEEE3A2-8C4A-4762-860B-E06A3AFAC62B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066" name="Text Box 1">
          <a:extLst>
            <a:ext uri="{FF2B5EF4-FFF2-40B4-BE49-F238E27FC236}">
              <a16:creationId xmlns:a16="http://schemas.microsoft.com/office/drawing/2014/main" id="{C7E11A5B-B28B-448B-9010-4F6AB4BFF51A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067" name="Text Box 1">
          <a:extLst>
            <a:ext uri="{FF2B5EF4-FFF2-40B4-BE49-F238E27FC236}">
              <a16:creationId xmlns:a16="http://schemas.microsoft.com/office/drawing/2014/main" id="{43397EB3-1C37-49C4-BE95-5139D56704EF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068" name="Text Box 1">
          <a:extLst>
            <a:ext uri="{FF2B5EF4-FFF2-40B4-BE49-F238E27FC236}">
              <a16:creationId xmlns:a16="http://schemas.microsoft.com/office/drawing/2014/main" id="{58DC8E11-C639-4AE5-B71C-F5DFBB4A528A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069" name="Text Box 1">
          <a:extLst>
            <a:ext uri="{FF2B5EF4-FFF2-40B4-BE49-F238E27FC236}">
              <a16:creationId xmlns:a16="http://schemas.microsoft.com/office/drawing/2014/main" id="{5FDB3AE3-49CD-4878-AD19-24F8D9C0105D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070" name="Text Box 1">
          <a:extLst>
            <a:ext uri="{FF2B5EF4-FFF2-40B4-BE49-F238E27FC236}">
              <a16:creationId xmlns:a16="http://schemas.microsoft.com/office/drawing/2014/main" id="{C01751AF-1596-4189-AE11-3F9EA85F92FA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071" name="Text Box 1">
          <a:extLst>
            <a:ext uri="{FF2B5EF4-FFF2-40B4-BE49-F238E27FC236}">
              <a16:creationId xmlns:a16="http://schemas.microsoft.com/office/drawing/2014/main" id="{FF7F27FE-A37E-4F85-888E-5B533BF06A63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072" name="Text Box 1">
          <a:extLst>
            <a:ext uri="{FF2B5EF4-FFF2-40B4-BE49-F238E27FC236}">
              <a16:creationId xmlns:a16="http://schemas.microsoft.com/office/drawing/2014/main" id="{6210AF6D-F929-40B9-8152-77F0F10B50D8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073" name="Text Box 1">
          <a:extLst>
            <a:ext uri="{FF2B5EF4-FFF2-40B4-BE49-F238E27FC236}">
              <a16:creationId xmlns:a16="http://schemas.microsoft.com/office/drawing/2014/main" id="{21E87270-342B-46E8-825A-3EAD396CB8D9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074" name="Text Box 1">
          <a:extLst>
            <a:ext uri="{FF2B5EF4-FFF2-40B4-BE49-F238E27FC236}">
              <a16:creationId xmlns:a16="http://schemas.microsoft.com/office/drawing/2014/main" id="{BFDD3991-EF29-4FE1-85AD-8434614B00D1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075" name="Text Box 1">
          <a:extLst>
            <a:ext uri="{FF2B5EF4-FFF2-40B4-BE49-F238E27FC236}">
              <a16:creationId xmlns:a16="http://schemas.microsoft.com/office/drawing/2014/main" id="{47302977-2527-4101-ADFD-F996F885B1F5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133</xdr:row>
      <xdr:rowOff>0</xdr:rowOff>
    </xdr:from>
    <xdr:ext cx="57150" cy="809625"/>
    <xdr:sp macro="" textlink="">
      <xdr:nvSpPr>
        <xdr:cNvPr id="1076" name="Text Box 1">
          <a:extLst>
            <a:ext uri="{FF2B5EF4-FFF2-40B4-BE49-F238E27FC236}">
              <a16:creationId xmlns:a16="http://schemas.microsoft.com/office/drawing/2014/main" id="{055FE5D0-4DE1-4676-B7DC-EBF8EA1F3FA1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133</xdr:row>
      <xdr:rowOff>0</xdr:rowOff>
    </xdr:from>
    <xdr:ext cx="57150" cy="809625"/>
    <xdr:sp macro="" textlink="">
      <xdr:nvSpPr>
        <xdr:cNvPr id="1077" name="Text Box 1">
          <a:extLst>
            <a:ext uri="{FF2B5EF4-FFF2-40B4-BE49-F238E27FC236}">
              <a16:creationId xmlns:a16="http://schemas.microsoft.com/office/drawing/2014/main" id="{7514B5C0-B445-4F35-AF29-3F971774DE56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133</xdr:row>
      <xdr:rowOff>0</xdr:rowOff>
    </xdr:from>
    <xdr:ext cx="57150" cy="809625"/>
    <xdr:sp macro="" textlink="">
      <xdr:nvSpPr>
        <xdr:cNvPr id="1078" name="Text Box 1">
          <a:extLst>
            <a:ext uri="{FF2B5EF4-FFF2-40B4-BE49-F238E27FC236}">
              <a16:creationId xmlns:a16="http://schemas.microsoft.com/office/drawing/2014/main" id="{EBD4A812-BB47-42E6-B702-759077C2AFC6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133</xdr:row>
      <xdr:rowOff>0</xdr:rowOff>
    </xdr:from>
    <xdr:ext cx="57150" cy="809625"/>
    <xdr:sp macro="" textlink="">
      <xdr:nvSpPr>
        <xdr:cNvPr id="1079" name="Text Box 1">
          <a:extLst>
            <a:ext uri="{FF2B5EF4-FFF2-40B4-BE49-F238E27FC236}">
              <a16:creationId xmlns:a16="http://schemas.microsoft.com/office/drawing/2014/main" id="{F35490ED-ECDA-44F6-AA1C-3492AC373319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133</xdr:row>
      <xdr:rowOff>0</xdr:rowOff>
    </xdr:from>
    <xdr:ext cx="57150" cy="809625"/>
    <xdr:sp macro="" textlink="">
      <xdr:nvSpPr>
        <xdr:cNvPr id="1080" name="Text Box 1">
          <a:extLst>
            <a:ext uri="{FF2B5EF4-FFF2-40B4-BE49-F238E27FC236}">
              <a16:creationId xmlns:a16="http://schemas.microsoft.com/office/drawing/2014/main" id="{07F39C5B-9D17-4A80-AAD0-6F1B3C185BFB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133</xdr:row>
      <xdr:rowOff>0</xdr:rowOff>
    </xdr:from>
    <xdr:ext cx="57150" cy="809625"/>
    <xdr:sp macro="" textlink="">
      <xdr:nvSpPr>
        <xdr:cNvPr id="1081" name="Text Box 1">
          <a:extLst>
            <a:ext uri="{FF2B5EF4-FFF2-40B4-BE49-F238E27FC236}">
              <a16:creationId xmlns:a16="http://schemas.microsoft.com/office/drawing/2014/main" id="{5C4D39E6-BBB4-4F7F-80BE-A2FB3B80D4D4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082" name="Text Box 1">
          <a:extLst>
            <a:ext uri="{FF2B5EF4-FFF2-40B4-BE49-F238E27FC236}">
              <a16:creationId xmlns:a16="http://schemas.microsoft.com/office/drawing/2014/main" id="{7DEEB81E-6D37-476B-83C9-8012387484DC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083" name="Text Box 1">
          <a:extLst>
            <a:ext uri="{FF2B5EF4-FFF2-40B4-BE49-F238E27FC236}">
              <a16:creationId xmlns:a16="http://schemas.microsoft.com/office/drawing/2014/main" id="{54353D99-5448-4224-85E3-9D89B25B556D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084" name="Text Box 1">
          <a:extLst>
            <a:ext uri="{FF2B5EF4-FFF2-40B4-BE49-F238E27FC236}">
              <a16:creationId xmlns:a16="http://schemas.microsoft.com/office/drawing/2014/main" id="{A88DB3DD-81BB-45AA-9CA3-71C4463623C0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085" name="Text Box 1">
          <a:extLst>
            <a:ext uri="{FF2B5EF4-FFF2-40B4-BE49-F238E27FC236}">
              <a16:creationId xmlns:a16="http://schemas.microsoft.com/office/drawing/2014/main" id="{E48C801C-E365-4C8A-9387-1C387B0EC54B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086" name="Text Box 1">
          <a:extLst>
            <a:ext uri="{FF2B5EF4-FFF2-40B4-BE49-F238E27FC236}">
              <a16:creationId xmlns:a16="http://schemas.microsoft.com/office/drawing/2014/main" id="{63C68AED-53EF-4BC3-AD71-39BB8FDB8549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087" name="Text Box 1">
          <a:extLst>
            <a:ext uri="{FF2B5EF4-FFF2-40B4-BE49-F238E27FC236}">
              <a16:creationId xmlns:a16="http://schemas.microsoft.com/office/drawing/2014/main" id="{70DAC16C-4E79-422A-A406-D13163D508B9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088" name="Text Box 1">
          <a:extLst>
            <a:ext uri="{FF2B5EF4-FFF2-40B4-BE49-F238E27FC236}">
              <a16:creationId xmlns:a16="http://schemas.microsoft.com/office/drawing/2014/main" id="{E6ADE4FD-7AD6-4D60-9A65-D92AFB9A7E9B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089" name="Text Box 1">
          <a:extLst>
            <a:ext uri="{FF2B5EF4-FFF2-40B4-BE49-F238E27FC236}">
              <a16:creationId xmlns:a16="http://schemas.microsoft.com/office/drawing/2014/main" id="{5965D6CD-263D-4ED7-95EF-00965BDDC4B1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090" name="Text Box 1">
          <a:extLst>
            <a:ext uri="{FF2B5EF4-FFF2-40B4-BE49-F238E27FC236}">
              <a16:creationId xmlns:a16="http://schemas.microsoft.com/office/drawing/2014/main" id="{1705F825-FD8E-431B-9F00-25384C822CEE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091" name="Text Box 1">
          <a:extLst>
            <a:ext uri="{FF2B5EF4-FFF2-40B4-BE49-F238E27FC236}">
              <a16:creationId xmlns:a16="http://schemas.microsoft.com/office/drawing/2014/main" id="{BE7569C5-7AA0-47EB-AB0F-63386AE50334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092" name="Text Box 1">
          <a:extLst>
            <a:ext uri="{FF2B5EF4-FFF2-40B4-BE49-F238E27FC236}">
              <a16:creationId xmlns:a16="http://schemas.microsoft.com/office/drawing/2014/main" id="{61B0845C-29BE-4866-9483-E095126C2A36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093" name="Text Box 1">
          <a:extLst>
            <a:ext uri="{FF2B5EF4-FFF2-40B4-BE49-F238E27FC236}">
              <a16:creationId xmlns:a16="http://schemas.microsoft.com/office/drawing/2014/main" id="{DC91352D-8C64-4912-9709-6EA8B439D831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094" name="Text Box 1">
          <a:extLst>
            <a:ext uri="{FF2B5EF4-FFF2-40B4-BE49-F238E27FC236}">
              <a16:creationId xmlns:a16="http://schemas.microsoft.com/office/drawing/2014/main" id="{8B056B2A-1F29-4108-9D9A-3155BEB1F24C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095" name="Text Box 1">
          <a:extLst>
            <a:ext uri="{FF2B5EF4-FFF2-40B4-BE49-F238E27FC236}">
              <a16:creationId xmlns:a16="http://schemas.microsoft.com/office/drawing/2014/main" id="{4D5F3C4A-C36F-4D6C-81C1-6DB440F394B3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096" name="Text Box 1">
          <a:extLst>
            <a:ext uri="{FF2B5EF4-FFF2-40B4-BE49-F238E27FC236}">
              <a16:creationId xmlns:a16="http://schemas.microsoft.com/office/drawing/2014/main" id="{BEF4D685-CEF2-440C-B9B6-F61CD29F6594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097" name="Text Box 1">
          <a:extLst>
            <a:ext uri="{FF2B5EF4-FFF2-40B4-BE49-F238E27FC236}">
              <a16:creationId xmlns:a16="http://schemas.microsoft.com/office/drawing/2014/main" id="{FA257257-54F4-4EC0-A60C-C97771AFA2FE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098" name="Text Box 1">
          <a:extLst>
            <a:ext uri="{FF2B5EF4-FFF2-40B4-BE49-F238E27FC236}">
              <a16:creationId xmlns:a16="http://schemas.microsoft.com/office/drawing/2014/main" id="{6C313053-94C7-403B-BACF-ACC8444C5C4E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099" name="Text Box 1">
          <a:extLst>
            <a:ext uri="{FF2B5EF4-FFF2-40B4-BE49-F238E27FC236}">
              <a16:creationId xmlns:a16="http://schemas.microsoft.com/office/drawing/2014/main" id="{460DA077-93FB-449F-A6D0-F7910DA42168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100" name="Text Box 1">
          <a:extLst>
            <a:ext uri="{FF2B5EF4-FFF2-40B4-BE49-F238E27FC236}">
              <a16:creationId xmlns:a16="http://schemas.microsoft.com/office/drawing/2014/main" id="{E4364463-5D16-4883-852E-67390DE57D6F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101" name="Text Box 1">
          <a:extLst>
            <a:ext uri="{FF2B5EF4-FFF2-40B4-BE49-F238E27FC236}">
              <a16:creationId xmlns:a16="http://schemas.microsoft.com/office/drawing/2014/main" id="{30961EFB-EF68-45FB-BC0D-12B5FF190BF9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102" name="Text Box 1">
          <a:extLst>
            <a:ext uri="{FF2B5EF4-FFF2-40B4-BE49-F238E27FC236}">
              <a16:creationId xmlns:a16="http://schemas.microsoft.com/office/drawing/2014/main" id="{0CDB4C4E-B54A-4F83-86CA-1B3653366943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103" name="Text Box 1">
          <a:extLst>
            <a:ext uri="{FF2B5EF4-FFF2-40B4-BE49-F238E27FC236}">
              <a16:creationId xmlns:a16="http://schemas.microsoft.com/office/drawing/2014/main" id="{505DA7BD-2B66-4E3D-95E7-D6D18A374AD9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104" name="Text Box 1">
          <a:extLst>
            <a:ext uri="{FF2B5EF4-FFF2-40B4-BE49-F238E27FC236}">
              <a16:creationId xmlns:a16="http://schemas.microsoft.com/office/drawing/2014/main" id="{8E7F82FC-5857-4867-8EAB-DD0739864081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105" name="Text Box 1">
          <a:extLst>
            <a:ext uri="{FF2B5EF4-FFF2-40B4-BE49-F238E27FC236}">
              <a16:creationId xmlns:a16="http://schemas.microsoft.com/office/drawing/2014/main" id="{747EEA27-7C46-4CEF-BD8F-3CFC42726FC3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106" name="Text Box 1">
          <a:extLst>
            <a:ext uri="{FF2B5EF4-FFF2-40B4-BE49-F238E27FC236}">
              <a16:creationId xmlns:a16="http://schemas.microsoft.com/office/drawing/2014/main" id="{EB07FA4E-916F-4FA2-A951-5909744A089F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107" name="Text Box 1">
          <a:extLst>
            <a:ext uri="{FF2B5EF4-FFF2-40B4-BE49-F238E27FC236}">
              <a16:creationId xmlns:a16="http://schemas.microsoft.com/office/drawing/2014/main" id="{FDADF6EA-E26B-4280-B566-3F04017B3146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108" name="Text Box 1">
          <a:extLst>
            <a:ext uri="{FF2B5EF4-FFF2-40B4-BE49-F238E27FC236}">
              <a16:creationId xmlns:a16="http://schemas.microsoft.com/office/drawing/2014/main" id="{91700FAC-6353-410A-A0FE-8243274B69B5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109" name="Text Box 1">
          <a:extLst>
            <a:ext uri="{FF2B5EF4-FFF2-40B4-BE49-F238E27FC236}">
              <a16:creationId xmlns:a16="http://schemas.microsoft.com/office/drawing/2014/main" id="{34A00DFA-C360-40CD-B5E0-BAD7974DACD9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110" name="Text Box 1">
          <a:extLst>
            <a:ext uri="{FF2B5EF4-FFF2-40B4-BE49-F238E27FC236}">
              <a16:creationId xmlns:a16="http://schemas.microsoft.com/office/drawing/2014/main" id="{05D202AA-7BBA-40EE-B3CE-5D03D6992A5D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111" name="Text Box 1">
          <a:extLst>
            <a:ext uri="{FF2B5EF4-FFF2-40B4-BE49-F238E27FC236}">
              <a16:creationId xmlns:a16="http://schemas.microsoft.com/office/drawing/2014/main" id="{32B54AFA-AFD4-4F65-A5D4-21E783C05E94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112" name="Text Box 1">
          <a:extLst>
            <a:ext uri="{FF2B5EF4-FFF2-40B4-BE49-F238E27FC236}">
              <a16:creationId xmlns:a16="http://schemas.microsoft.com/office/drawing/2014/main" id="{2744B55E-C9C3-4FD6-8350-592BAC82E15D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113" name="Text Box 1">
          <a:extLst>
            <a:ext uri="{FF2B5EF4-FFF2-40B4-BE49-F238E27FC236}">
              <a16:creationId xmlns:a16="http://schemas.microsoft.com/office/drawing/2014/main" id="{F36F18EE-2B02-4072-A0D1-9A6A42533CD4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114" name="Text Box 1">
          <a:extLst>
            <a:ext uri="{FF2B5EF4-FFF2-40B4-BE49-F238E27FC236}">
              <a16:creationId xmlns:a16="http://schemas.microsoft.com/office/drawing/2014/main" id="{66832D25-8804-465F-99E7-7FBC0FBBB1CD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115" name="Text Box 1">
          <a:extLst>
            <a:ext uri="{FF2B5EF4-FFF2-40B4-BE49-F238E27FC236}">
              <a16:creationId xmlns:a16="http://schemas.microsoft.com/office/drawing/2014/main" id="{9D2DDAEE-2EE4-4B3D-91BD-A14B9AE66E83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116" name="Text Box 1">
          <a:extLst>
            <a:ext uri="{FF2B5EF4-FFF2-40B4-BE49-F238E27FC236}">
              <a16:creationId xmlns:a16="http://schemas.microsoft.com/office/drawing/2014/main" id="{785CC6B3-4FEE-4AAB-AC1D-1B60EA914602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117" name="Text Box 1">
          <a:extLst>
            <a:ext uri="{FF2B5EF4-FFF2-40B4-BE49-F238E27FC236}">
              <a16:creationId xmlns:a16="http://schemas.microsoft.com/office/drawing/2014/main" id="{BEAC3171-255A-4351-B912-AB0BAFFB5328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118" name="Text Box 1">
          <a:extLst>
            <a:ext uri="{FF2B5EF4-FFF2-40B4-BE49-F238E27FC236}">
              <a16:creationId xmlns:a16="http://schemas.microsoft.com/office/drawing/2014/main" id="{7B000DBF-B99D-4AB8-AFC8-FF1FB2173B9D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119" name="Text Box 1">
          <a:extLst>
            <a:ext uri="{FF2B5EF4-FFF2-40B4-BE49-F238E27FC236}">
              <a16:creationId xmlns:a16="http://schemas.microsoft.com/office/drawing/2014/main" id="{6C4D5F24-DB0C-43A9-9F7B-9A4F2CAFFE7D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120" name="Text Box 1">
          <a:extLst>
            <a:ext uri="{FF2B5EF4-FFF2-40B4-BE49-F238E27FC236}">
              <a16:creationId xmlns:a16="http://schemas.microsoft.com/office/drawing/2014/main" id="{88ACFF39-3455-4293-B950-F569B79615D3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121" name="Text Box 1">
          <a:extLst>
            <a:ext uri="{FF2B5EF4-FFF2-40B4-BE49-F238E27FC236}">
              <a16:creationId xmlns:a16="http://schemas.microsoft.com/office/drawing/2014/main" id="{A9CEED22-59C9-40F3-8EC6-0341CAB26644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122" name="Text Box 1">
          <a:extLst>
            <a:ext uri="{FF2B5EF4-FFF2-40B4-BE49-F238E27FC236}">
              <a16:creationId xmlns:a16="http://schemas.microsoft.com/office/drawing/2014/main" id="{A3B7B389-77D6-4C4B-A37B-5693FFEB4806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123" name="Text Box 1">
          <a:extLst>
            <a:ext uri="{FF2B5EF4-FFF2-40B4-BE49-F238E27FC236}">
              <a16:creationId xmlns:a16="http://schemas.microsoft.com/office/drawing/2014/main" id="{6122EFAE-A2CD-45EF-8DE8-3D5DC94913BF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124" name="Text Box 1">
          <a:extLst>
            <a:ext uri="{FF2B5EF4-FFF2-40B4-BE49-F238E27FC236}">
              <a16:creationId xmlns:a16="http://schemas.microsoft.com/office/drawing/2014/main" id="{17D73DAE-42DC-4DA0-896B-FD1EB4DBD06A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125" name="Text Box 1">
          <a:extLst>
            <a:ext uri="{FF2B5EF4-FFF2-40B4-BE49-F238E27FC236}">
              <a16:creationId xmlns:a16="http://schemas.microsoft.com/office/drawing/2014/main" id="{C600F36A-FE29-4746-9082-11AD648F300A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126" name="Text Box 1">
          <a:extLst>
            <a:ext uri="{FF2B5EF4-FFF2-40B4-BE49-F238E27FC236}">
              <a16:creationId xmlns:a16="http://schemas.microsoft.com/office/drawing/2014/main" id="{464EE70B-222A-4084-94AD-AED350D39945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127" name="Text Box 1">
          <a:extLst>
            <a:ext uri="{FF2B5EF4-FFF2-40B4-BE49-F238E27FC236}">
              <a16:creationId xmlns:a16="http://schemas.microsoft.com/office/drawing/2014/main" id="{3333709F-B4A0-42D0-8F69-EEEE0C448721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128" name="Text Box 1">
          <a:extLst>
            <a:ext uri="{FF2B5EF4-FFF2-40B4-BE49-F238E27FC236}">
              <a16:creationId xmlns:a16="http://schemas.microsoft.com/office/drawing/2014/main" id="{874CD81F-557C-412A-86AA-A09EF644FDA3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129" name="Text Box 1">
          <a:extLst>
            <a:ext uri="{FF2B5EF4-FFF2-40B4-BE49-F238E27FC236}">
              <a16:creationId xmlns:a16="http://schemas.microsoft.com/office/drawing/2014/main" id="{D1E2292A-EFA6-4F4C-BE50-030CE10A6638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133</xdr:row>
      <xdr:rowOff>0</xdr:rowOff>
    </xdr:from>
    <xdr:ext cx="57150" cy="809625"/>
    <xdr:sp macro="" textlink="">
      <xdr:nvSpPr>
        <xdr:cNvPr id="1130" name="Text Box 1">
          <a:extLst>
            <a:ext uri="{FF2B5EF4-FFF2-40B4-BE49-F238E27FC236}">
              <a16:creationId xmlns:a16="http://schemas.microsoft.com/office/drawing/2014/main" id="{C0DB7CB4-1470-4C22-8670-122BCE53D9EE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133</xdr:row>
      <xdr:rowOff>0</xdr:rowOff>
    </xdr:from>
    <xdr:ext cx="57150" cy="809625"/>
    <xdr:sp macro="" textlink="">
      <xdr:nvSpPr>
        <xdr:cNvPr id="1131" name="Text Box 1">
          <a:extLst>
            <a:ext uri="{FF2B5EF4-FFF2-40B4-BE49-F238E27FC236}">
              <a16:creationId xmlns:a16="http://schemas.microsoft.com/office/drawing/2014/main" id="{AE7FEAC2-175D-48D9-A809-A70BFB2F4E72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133</xdr:row>
      <xdr:rowOff>0</xdr:rowOff>
    </xdr:from>
    <xdr:ext cx="57150" cy="809625"/>
    <xdr:sp macro="" textlink="">
      <xdr:nvSpPr>
        <xdr:cNvPr id="1132" name="Text Box 1">
          <a:extLst>
            <a:ext uri="{FF2B5EF4-FFF2-40B4-BE49-F238E27FC236}">
              <a16:creationId xmlns:a16="http://schemas.microsoft.com/office/drawing/2014/main" id="{EECF5143-22CD-4A4A-A5AE-1714A2738B80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133</xdr:row>
      <xdr:rowOff>0</xdr:rowOff>
    </xdr:from>
    <xdr:ext cx="57150" cy="809625"/>
    <xdr:sp macro="" textlink="">
      <xdr:nvSpPr>
        <xdr:cNvPr id="1133" name="Text Box 1">
          <a:extLst>
            <a:ext uri="{FF2B5EF4-FFF2-40B4-BE49-F238E27FC236}">
              <a16:creationId xmlns:a16="http://schemas.microsoft.com/office/drawing/2014/main" id="{71C4A9D7-B5CC-4859-9019-C0E56FBA1002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133</xdr:row>
      <xdr:rowOff>0</xdr:rowOff>
    </xdr:from>
    <xdr:ext cx="57150" cy="809625"/>
    <xdr:sp macro="" textlink="">
      <xdr:nvSpPr>
        <xdr:cNvPr id="1134" name="Text Box 1">
          <a:extLst>
            <a:ext uri="{FF2B5EF4-FFF2-40B4-BE49-F238E27FC236}">
              <a16:creationId xmlns:a16="http://schemas.microsoft.com/office/drawing/2014/main" id="{1DB9FB2D-08DD-4DAA-9662-AA3D34CD8F4C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133</xdr:row>
      <xdr:rowOff>0</xdr:rowOff>
    </xdr:from>
    <xdr:ext cx="57150" cy="809625"/>
    <xdr:sp macro="" textlink="">
      <xdr:nvSpPr>
        <xdr:cNvPr id="1135" name="Text Box 1">
          <a:extLst>
            <a:ext uri="{FF2B5EF4-FFF2-40B4-BE49-F238E27FC236}">
              <a16:creationId xmlns:a16="http://schemas.microsoft.com/office/drawing/2014/main" id="{5D12016C-53A3-4A6E-B9EC-E22AA674CB5F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136" name="Text Box 1">
          <a:extLst>
            <a:ext uri="{FF2B5EF4-FFF2-40B4-BE49-F238E27FC236}">
              <a16:creationId xmlns:a16="http://schemas.microsoft.com/office/drawing/2014/main" id="{DECB9E38-C4A4-4E75-9C41-024DEAEA77B8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137" name="Text Box 1">
          <a:extLst>
            <a:ext uri="{FF2B5EF4-FFF2-40B4-BE49-F238E27FC236}">
              <a16:creationId xmlns:a16="http://schemas.microsoft.com/office/drawing/2014/main" id="{8CDD1070-8B1F-4D9F-9F99-05CD9946892A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138" name="Text Box 1">
          <a:extLst>
            <a:ext uri="{FF2B5EF4-FFF2-40B4-BE49-F238E27FC236}">
              <a16:creationId xmlns:a16="http://schemas.microsoft.com/office/drawing/2014/main" id="{ECE7F3A8-5EC4-46E6-BA8E-D32C3412D908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139" name="Text Box 1">
          <a:extLst>
            <a:ext uri="{FF2B5EF4-FFF2-40B4-BE49-F238E27FC236}">
              <a16:creationId xmlns:a16="http://schemas.microsoft.com/office/drawing/2014/main" id="{5B6B318B-449D-4C8C-89ED-ECCD6784AB5B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140" name="Text Box 1">
          <a:extLst>
            <a:ext uri="{FF2B5EF4-FFF2-40B4-BE49-F238E27FC236}">
              <a16:creationId xmlns:a16="http://schemas.microsoft.com/office/drawing/2014/main" id="{9363A6E9-0E95-46A5-9D1D-DAAA670192EB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141" name="Text Box 1">
          <a:extLst>
            <a:ext uri="{FF2B5EF4-FFF2-40B4-BE49-F238E27FC236}">
              <a16:creationId xmlns:a16="http://schemas.microsoft.com/office/drawing/2014/main" id="{BA36B1D5-8DC7-4A33-9B2A-2B6D2C4EC7B5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142" name="Text Box 1">
          <a:extLst>
            <a:ext uri="{FF2B5EF4-FFF2-40B4-BE49-F238E27FC236}">
              <a16:creationId xmlns:a16="http://schemas.microsoft.com/office/drawing/2014/main" id="{B3A7C7E4-584D-48FF-B54B-A0A7C137C72E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143" name="Text Box 1">
          <a:extLst>
            <a:ext uri="{FF2B5EF4-FFF2-40B4-BE49-F238E27FC236}">
              <a16:creationId xmlns:a16="http://schemas.microsoft.com/office/drawing/2014/main" id="{9A132CC4-53D6-43A9-8B3A-35580957834C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144" name="Text Box 1">
          <a:extLst>
            <a:ext uri="{FF2B5EF4-FFF2-40B4-BE49-F238E27FC236}">
              <a16:creationId xmlns:a16="http://schemas.microsoft.com/office/drawing/2014/main" id="{B8B684C6-4D17-4CB0-B6CC-EFCB763D531B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145" name="Text Box 1">
          <a:extLst>
            <a:ext uri="{FF2B5EF4-FFF2-40B4-BE49-F238E27FC236}">
              <a16:creationId xmlns:a16="http://schemas.microsoft.com/office/drawing/2014/main" id="{94DBEFC4-2932-4583-9514-AD632FA09269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146" name="Text Box 1">
          <a:extLst>
            <a:ext uri="{FF2B5EF4-FFF2-40B4-BE49-F238E27FC236}">
              <a16:creationId xmlns:a16="http://schemas.microsoft.com/office/drawing/2014/main" id="{9A8EB3B7-4802-43BA-95B7-4978FF5A01F7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147" name="Text Box 1">
          <a:extLst>
            <a:ext uri="{FF2B5EF4-FFF2-40B4-BE49-F238E27FC236}">
              <a16:creationId xmlns:a16="http://schemas.microsoft.com/office/drawing/2014/main" id="{E9C96A2C-016C-401F-A7BB-301482B39735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148" name="Text Box 1">
          <a:extLst>
            <a:ext uri="{FF2B5EF4-FFF2-40B4-BE49-F238E27FC236}">
              <a16:creationId xmlns:a16="http://schemas.microsoft.com/office/drawing/2014/main" id="{4AECCA77-4BC8-4643-8502-8262E495A943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149" name="Text Box 1">
          <a:extLst>
            <a:ext uri="{FF2B5EF4-FFF2-40B4-BE49-F238E27FC236}">
              <a16:creationId xmlns:a16="http://schemas.microsoft.com/office/drawing/2014/main" id="{B0929E48-E34B-441E-A7D9-F6135258DA28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150" name="Text Box 1">
          <a:extLst>
            <a:ext uri="{FF2B5EF4-FFF2-40B4-BE49-F238E27FC236}">
              <a16:creationId xmlns:a16="http://schemas.microsoft.com/office/drawing/2014/main" id="{352AEB10-C6F6-4C3D-9989-E2AD559DCE56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151" name="Text Box 1">
          <a:extLst>
            <a:ext uri="{FF2B5EF4-FFF2-40B4-BE49-F238E27FC236}">
              <a16:creationId xmlns:a16="http://schemas.microsoft.com/office/drawing/2014/main" id="{EEB4F2DE-3E77-4FDC-AB17-163C46567715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152" name="Text Box 1">
          <a:extLst>
            <a:ext uri="{FF2B5EF4-FFF2-40B4-BE49-F238E27FC236}">
              <a16:creationId xmlns:a16="http://schemas.microsoft.com/office/drawing/2014/main" id="{7ECD4DAB-5390-484C-AF5F-DF6E656A37A6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153" name="Text Box 1">
          <a:extLst>
            <a:ext uri="{FF2B5EF4-FFF2-40B4-BE49-F238E27FC236}">
              <a16:creationId xmlns:a16="http://schemas.microsoft.com/office/drawing/2014/main" id="{DC1630E3-39AF-4ACC-AF8F-C06B2F8B4469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154" name="Text Box 1">
          <a:extLst>
            <a:ext uri="{FF2B5EF4-FFF2-40B4-BE49-F238E27FC236}">
              <a16:creationId xmlns:a16="http://schemas.microsoft.com/office/drawing/2014/main" id="{5DEC1F3D-20E0-48AE-8137-B179684665AB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155" name="Text Box 1">
          <a:extLst>
            <a:ext uri="{FF2B5EF4-FFF2-40B4-BE49-F238E27FC236}">
              <a16:creationId xmlns:a16="http://schemas.microsoft.com/office/drawing/2014/main" id="{4B59ACC5-6845-4D57-8BD2-2E516DA54AED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156" name="Text Box 1">
          <a:extLst>
            <a:ext uri="{FF2B5EF4-FFF2-40B4-BE49-F238E27FC236}">
              <a16:creationId xmlns:a16="http://schemas.microsoft.com/office/drawing/2014/main" id="{BC70D5C1-618C-4BDC-B4EB-65730FC61944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157" name="Text Box 1">
          <a:extLst>
            <a:ext uri="{FF2B5EF4-FFF2-40B4-BE49-F238E27FC236}">
              <a16:creationId xmlns:a16="http://schemas.microsoft.com/office/drawing/2014/main" id="{1BC9131D-23F9-45EF-9504-D94C1A3A41AD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158" name="Text Box 1">
          <a:extLst>
            <a:ext uri="{FF2B5EF4-FFF2-40B4-BE49-F238E27FC236}">
              <a16:creationId xmlns:a16="http://schemas.microsoft.com/office/drawing/2014/main" id="{45B05F31-358E-43D1-859E-AF4392002E40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159" name="Text Box 1">
          <a:extLst>
            <a:ext uri="{FF2B5EF4-FFF2-40B4-BE49-F238E27FC236}">
              <a16:creationId xmlns:a16="http://schemas.microsoft.com/office/drawing/2014/main" id="{9CB9E874-2A88-4B8F-B2FE-0A4E5BF3DA82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160" name="Text Box 1">
          <a:extLst>
            <a:ext uri="{FF2B5EF4-FFF2-40B4-BE49-F238E27FC236}">
              <a16:creationId xmlns:a16="http://schemas.microsoft.com/office/drawing/2014/main" id="{6060A278-DC28-4466-B2CF-803F18F581D9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161" name="Text Box 1">
          <a:extLst>
            <a:ext uri="{FF2B5EF4-FFF2-40B4-BE49-F238E27FC236}">
              <a16:creationId xmlns:a16="http://schemas.microsoft.com/office/drawing/2014/main" id="{FDD75A25-FB8D-4A9C-9018-6B6C36E1E562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162" name="Text Box 1">
          <a:extLst>
            <a:ext uri="{FF2B5EF4-FFF2-40B4-BE49-F238E27FC236}">
              <a16:creationId xmlns:a16="http://schemas.microsoft.com/office/drawing/2014/main" id="{26A757A0-63BE-45B6-9E67-5A234EBDCED5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163" name="Text Box 1">
          <a:extLst>
            <a:ext uri="{FF2B5EF4-FFF2-40B4-BE49-F238E27FC236}">
              <a16:creationId xmlns:a16="http://schemas.microsoft.com/office/drawing/2014/main" id="{48EC6BC2-0239-4812-8124-B21CF87C444E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164" name="Text Box 1">
          <a:extLst>
            <a:ext uri="{FF2B5EF4-FFF2-40B4-BE49-F238E27FC236}">
              <a16:creationId xmlns:a16="http://schemas.microsoft.com/office/drawing/2014/main" id="{2FF2287A-BEF7-4F03-A153-1AAC9867E4E1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165" name="Text Box 1">
          <a:extLst>
            <a:ext uri="{FF2B5EF4-FFF2-40B4-BE49-F238E27FC236}">
              <a16:creationId xmlns:a16="http://schemas.microsoft.com/office/drawing/2014/main" id="{04F20E1C-66E3-4B14-8325-CB37A6F16310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166" name="Text Box 1">
          <a:extLst>
            <a:ext uri="{FF2B5EF4-FFF2-40B4-BE49-F238E27FC236}">
              <a16:creationId xmlns:a16="http://schemas.microsoft.com/office/drawing/2014/main" id="{6D4DCE2F-C0C9-4EAC-97D1-6483428DF679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167" name="Text Box 1">
          <a:extLst>
            <a:ext uri="{FF2B5EF4-FFF2-40B4-BE49-F238E27FC236}">
              <a16:creationId xmlns:a16="http://schemas.microsoft.com/office/drawing/2014/main" id="{F46064AC-F0BB-42A3-B90E-41C548B55766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168" name="Text Box 1">
          <a:extLst>
            <a:ext uri="{FF2B5EF4-FFF2-40B4-BE49-F238E27FC236}">
              <a16:creationId xmlns:a16="http://schemas.microsoft.com/office/drawing/2014/main" id="{AD8E505C-9DD1-4E6E-81BA-E9092DFCBB88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169" name="Text Box 1">
          <a:extLst>
            <a:ext uri="{FF2B5EF4-FFF2-40B4-BE49-F238E27FC236}">
              <a16:creationId xmlns:a16="http://schemas.microsoft.com/office/drawing/2014/main" id="{8EAEC4C0-7150-489D-A397-5B0D22EEEDBD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170" name="Text Box 1">
          <a:extLst>
            <a:ext uri="{FF2B5EF4-FFF2-40B4-BE49-F238E27FC236}">
              <a16:creationId xmlns:a16="http://schemas.microsoft.com/office/drawing/2014/main" id="{EBAC9422-1655-48D6-9D8F-D8FF45EE6140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171" name="Text Box 1">
          <a:extLst>
            <a:ext uri="{FF2B5EF4-FFF2-40B4-BE49-F238E27FC236}">
              <a16:creationId xmlns:a16="http://schemas.microsoft.com/office/drawing/2014/main" id="{58762FCE-16B6-4EC9-8E0F-D0E90F3D84DF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172" name="Text Box 1">
          <a:extLst>
            <a:ext uri="{FF2B5EF4-FFF2-40B4-BE49-F238E27FC236}">
              <a16:creationId xmlns:a16="http://schemas.microsoft.com/office/drawing/2014/main" id="{6F5AC65E-6A63-4B25-9D85-D60B9E91AE3A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173" name="Text Box 1">
          <a:extLst>
            <a:ext uri="{FF2B5EF4-FFF2-40B4-BE49-F238E27FC236}">
              <a16:creationId xmlns:a16="http://schemas.microsoft.com/office/drawing/2014/main" id="{99448D82-6B46-4E8B-ADFF-C9F3373749CB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174" name="Text Box 1">
          <a:extLst>
            <a:ext uri="{FF2B5EF4-FFF2-40B4-BE49-F238E27FC236}">
              <a16:creationId xmlns:a16="http://schemas.microsoft.com/office/drawing/2014/main" id="{8AD96381-3670-48A9-A8C5-7033764B7783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175" name="Text Box 1">
          <a:extLst>
            <a:ext uri="{FF2B5EF4-FFF2-40B4-BE49-F238E27FC236}">
              <a16:creationId xmlns:a16="http://schemas.microsoft.com/office/drawing/2014/main" id="{8AD15D62-C838-4965-B99D-0371C80432DD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176" name="Text Box 1">
          <a:extLst>
            <a:ext uri="{FF2B5EF4-FFF2-40B4-BE49-F238E27FC236}">
              <a16:creationId xmlns:a16="http://schemas.microsoft.com/office/drawing/2014/main" id="{5802A279-4B7B-4B4D-B335-F147D7AE28D5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177" name="Text Box 1">
          <a:extLst>
            <a:ext uri="{FF2B5EF4-FFF2-40B4-BE49-F238E27FC236}">
              <a16:creationId xmlns:a16="http://schemas.microsoft.com/office/drawing/2014/main" id="{F9B6778B-4100-4652-A2B8-219D84A36B13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178" name="Text Box 1">
          <a:extLst>
            <a:ext uri="{FF2B5EF4-FFF2-40B4-BE49-F238E27FC236}">
              <a16:creationId xmlns:a16="http://schemas.microsoft.com/office/drawing/2014/main" id="{02B5E2BF-0BF3-4A1F-8790-BD9C1528B4DA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179" name="Text Box 1">
          <a:extLst>
            <a:ext uri="{FF2B5EF4-FFF2-40B4-BE49-F238E27FC236}">
              <a16:creationId xmlns:a16="http://schemas.microsoft.com/office/drawing/2014/main" id="{E3796E00-1353-4DB6-BF88-BBF62EF39E13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180" name="Text Box 1">
          <a:extLst>
            <a:ext uri="{FF2B5EF4-FFF2-40B4-BE49-F238E27FC236}">
              <a16:creationId xmlns:a16="http://schemas.microsoft.com/office/drawing/2014/main" id="{466626C4-F83A-41A4-B86E-7E8AB1977B85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181" name="Text Box 1">
          <a:extLst>
            <a:ext uri="{FF2B5EF4-FFF2-40B4-BE49-F238E27FC236}">
              <a16:creationId xmlns:a16="http://schemas.microsoft.com/office/drawing/2014/main" id="{C49918A3-DAEA-4314-8A27-CE4CC078E8CC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182" name="Text Box 1">
          <a:extLst>
            <a:ext uri="{FF2B5EF4-FFF2-40B4-BE49-F238E27FC236}">
              <a16:creationId xmlns:a16="http://schemas.microsoft.com/office/drawing/2014/main" id="{D36FBF3C-6BF7-45C1-BD61-2FDA57F80048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183" name="Text Box 1">
          <a:extLst>
            <a:ext uri="{FF2B5EF4-FFF2-40B4-BE49-F238E27FC236}">
              <a16:creationId xmlns:a16="http://schemas.microsoft.com/office/drawing/2014/main" id="{B92AB85C-5EDA-4362-B80F-16D67A8DE013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133</xdr:row>
      <xdr:rowOff>0</xdr:rowOff>
    </xdr:from>
    <xdr:ext cx="57150" cy="809625"/>
    <xdr:sp macro="" textlink="">
      <xdr:nvSpPr>
        <xdr:cNvPr id="1184" name="Text Box 1">
          <a:extLst>
            <a:ext uri="{FF2B5EF4-FFF2-40B4-BE49-F238E27FC236}">
              <a16:creationId xmlns:a16="http://schemas.microsoft.com/office/drawing/2014/main" id="{07F7FA0C-0B6B-442F-B882-AC7AD098DFE0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133</xdr:row>
      <xdr:rowOff>0</xdr:rowOff>
    </xdr:from>
    <xdr:ext cx="57150" cy="809625"/>
    <xdr:sp macro="" textlink="">
      <xdr:nvSpPr>
        <xdr:cNvPr id="1185" name="Text Box 1">
          <a:extLst>
            <a:ext uri="{FF2B5EF4-FFF2-40B4-BE49-F238E27FC236}">
              <a16:creationId xmlns:a16="http://schemas.microsoft.com/office/drawing/2014/main" id="{76E72236-43B4-418F-A421-250F225354A7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133</xdr:row>
      <xdr:rowOff>0</xdr:rowOff>
    </xdr:from>
    <xdr:ext cx="57150" cy="809625"/>
    <xdr:sp macro="" textlink="">
      <xdr:nvSpPr>
        <xdr:cNvPr id="1186" name="Text Box 1">
          <a:extLst>
            <a:ext uri="{FF2B5EF4-FFF2-40B4-BE49-F238E27FC236}">
              <a16:creationId xmlns:a16="http://schemas.microsoft.com/office/drawing/2014/main" id="{3F3970C3-0FF9-4379-858C-91C0868105B8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133</xdr:row>
      <xdr:rowOff>0</xdr:rowOff>
    </xdr:from>
    <xdr:ext cx="57150" cy="809625"/>
    <xdr:sp macro="" textlink="">
      <xdr:nvSpPr>
        <xdr:cNvPr id="1187" name="Text Box 1">
          <a:extLst>
            <a:ext uri="{FF2B5EF4-FFF2-40B4-BE49-F238E27FC236}">
              <a16:creationId xmlns:a16="http://schemas.microsoft.com/office/drawing/2014/main" id="{419169C6-C3F4-4E6F-B9E1-9B16590DB283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133</xdr:row>
      <xdr:rowOff>0</xdr:rowOff>
    </xdr:from>
    <xdr:ext cx="57150" cy="809625"/>
    <xdr:sp macro="" textlink="">
      <xdr:nvSpPr>
        <xdr:cNvPr id="1188" name="Text Box 1">
          <a:extLst>
            <a:ext uri="{FF2B5EF4-FFF2-40B4-BE49-F238E27FC236}">
              <a16:creationId xmlns:a16="http://schemas.microsoft.com/office/drawing/2014/main" id="{7414F3AA-CA1B-462B-8872-66685AAA82E3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133</xdr:row>
      <xdr:rowOff>0</xdr:rowOff>
    </xdr:from>
    <xdr:ext cx="57150" cy="809625"/>
    <xdr:sp macro="" textlink="">
      <xdr:nvSpPr>
        <xdr:cNvPr id="1189" name="Text Box 1">
          <a:extLst>
            <a:ext uri="{FF2B5EF4-FFF2-40B4-BE49-F238E27FC236}">
              <a16:creationId xmlns:a16="http://schemas.microsoft.com/office/drawing/2014/main" id="{70AAFFAC-E991-49D4-BAF0-6287DA93979E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190" name="Text Box 1">
          <a:extLst>
            <a:ext uri="{FF2B5EF4-FFF2-40B4-BE49-F238E27FC236}">
              <a16:creationId xmlns:a16="http://schemas.microsoft.com/office/drawing/2014/main" id="{13F6AF84-D7AF-45BC-AA9E-93DF3ACCD44D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191" name="Text Box 1">
          <a:extLst>
            <a:ext uri="{FF2B5EF4-FFF2-40B4-BE49-F238E27FC236}">
              <a16:creationId xmlns:a16="http://schemas.microsoft.com/office/drawing/2014/main" id="{87158853-3009-4BBE-BEDC-D935A3173ED6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192" name="Text Box 1">
          <a:extLst>
            <a:ext uri="{FF2B5EF4-FFF2-40B4-BE49-F238E27FC236}">
              <a16:creationId xmlns:a16="http://schemas.microsoft.com/office/drawing/2014/main" id="{54327D6C-BD05-41C8-946E-176848B7E3C7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193" name="Text Box 1">
          <a:extLst>
            <a:ext uri="{FF2B5EF4-FFF2-40B4-BE49-F238E27FC236}">
              <a16:creationId xmlns:a16="http://schemas.microsoft.com/office/drawing/2014/main" id="{49D1BB59-09F7-4B10-9662-E0BDAD27C8DC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194" name="Text Box 1">
          <a:extLst>
            <a:ext uri="{FF2B5EF4-FFF2-40B4-BE49-F238E27FC236}">
              <a16:creationId xmlns:a16="http://schemas.microsoft.com/office/drawing/2014/main" id="{839EB79B-1F57-4A99-A252-4C3CFE8ED2BD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195" name="Text Box 1">
          <a:extLst>
            <a:ext uri="{FF2B5EF4-FFF2-40B4-BE49-F238E27FC236}">
              <a16:creationId xmlns:a16="http://schemas.microsoft.com/office/drawing/2014/main" id="{9576739D-200E-4C8F-8303-E8A0C7EFB83F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196" name="Text Box 1">
          <a:extLst>
            <a:ext uri="{FF2B5EF4-FFF2-40B4-BE49-F238E27FC236}">
              <a16:creationId xmlns:a16="http://schemas.microsoft.com/office/drawing/2014/main" id="{A257897A-1744-42DB-919B-F67924813317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197" name="Text Box 1">
          <a:extLst>
            <a:ext uri="{FF2B5EF4-FFF2-40B4-BE49-F238E27FC236}">
              <a16:creationId xmlns:a16="http://schemas.microsoft.com/office/drawing/2014/main" id="{FEDB2507-C0E8-44BD-9B52-D06F7C0B01AC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198" name="Text Box 1">
          <a:extLst>
            <a:ext uri="{FF2B5EF4-FFF2-40B4-BE49-F238E27FC236}">
              <a16:creationId xmlns:a16="http://schemas.microsoft.com/office/drawing/2014/main" id="{F3450EBC-93C4-4DCB-A0B6-087597D287C9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199" name="Text Box 1">
          <a:extLst>
            <a:ext uri="{FF2B5EF4-FFF2-40B4-BE49-F238E27FC236}">
              <a16:creationId xmlns:a16="http://schemas.microsoft.com/office/drawing/2014/main" id="{9F7EFEE5-B96C-46CA-9EB7-B99A1FD36CB1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200" name="Text Box 1">
          <a:extLst>
            <a:ext uri="{FF2B5EF4-FFF2-40B4-BE49-F238E27FC236}">
              <a16:creationId xmlns:a16="http://schemas.microsoft.com/office/drawing/2014/main" id="{47D19A7B-FFD3-4F1B-9CFC-831A5BB41283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201" name="Text Box 1">
          <a:extLst>
            <a:ext uri="{FF2B5EF4-FFF2-40B4-BE49-F238E27FC236}">
              <a16:creationId xmlns:a16="http://schemas.microsoft.com/office/drawing/2014/main" id="{62C08A62-2A03-4978-9BF7-C6EA597C3765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202" name="Text Box 1">
          <a:extLst>
            <a:ext uri="{FF2B5EF4-FFF2-40B4-BE49-F238E27FC236}">
              <a16:creationId xmlns:a16="http://schemas.microsoft.com/office/drawing/2014/main" id="{1F6E58B5-C1E4-46C8-9432-3221B502AD72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203" name="Text Box 1">
          <a:extLst>
            <a:ext uri="{FF2B5EF4-FFF2-40B4-BE49-F238E27FC236}">
              <a16:creationId xmlns:a16="http://schemas.microsoft.com/office/drawing/2014/main" id="{4A6E025D-58A7-4740-BDC8-F0B0ED47B784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204" name="Text Box 1">
          <a:extLst>
            <a:ext uri="{FF2B5EF4-FFF2-40B4-BE49-F238E27FC236}">
              <a16:creationId xmlns:a16="http://schemas.microsoft.com/office/drawing/2014/main" id="{4108726A-82A9-4771-97F8-2DA0B5A1DC0B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205" name="Text Box 1">
          <a:extLst>
            <a:ext uri="{FF2B5EF4-FFF2-40B4-BE49-F238E27FC236}">
              <a16:creationId xmlns:a16="http://schemas.microsoft.com/office/drawing/2014/main" id="{D8ACF3B2-8107-4524-B0B7-35E04E960BE2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206" name="Text Box 1">
          <a:extLst>
            <a:ext uri="{FF2B5EF4-FFF2-40B4-BE49-F238E27FC236}">
              <a16:creationId xmlns:a16="http://schemas.microsoft.com/office/drawing/2014/main" id="{7935A51F-5436-415A-9F1C-F1B8589D6D98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207" name="Text Box 1">
          <a:extLst>
            <a:ext uri="{FF2B5EF4-FFF2-40B4-BE49-F238E27FC236}">
              <a16:creationId xmlns:a16="http://schemas.microsoft.com/office/drawing/2014/main" id="{B30FCD02-6703-4BD9-AD4A-5C8D388CD37A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208" name="Text Box 1">
          <a:extLst>
            <a:ext uri="{FF2B5EF4-FFF2-40B4-BE49-F238E27FC236}">
              <a16:creationId xmlns:a16="http://schemas.microsoft.com/office/drawing/2014/main" id="{DF48D023-E4AC-4CD4-A5CD-4B04C72B8390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209" name="Text Box 1">
          <a:extLst>
            <a:ext uri="{FF2B5EF4-FFF2-40B4-BE49-F238E27FC236}">
              <a16:creationId xmlns:a16="http://schemas.microsoft.com/office/drawing/2014/main" id="{DEB81D83-9ED6-4D83-AC30-1236A9C54C6F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210" name="Text Box 1">
          <a:extLst>
            <a:ext uri="{FF2B5EF4-FFF2-40B4-BE49-F238E27FC236}">
              <a16:creationId xmlns:a16="http://schemas.microsoft.com/office/drawing/2014/main" id="{DA91C7A9-E705-457E-8097-455A5B20140A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211" name="Text Box 1">
          <a:extLst>
            <a:ext uri="{FF2B5EF4-FFF2-40B4-BE49-F238E27FC236}">
              <a16:creationId xmlns:a16="http://schemas.microsoft.com/office/drawing/2014/main" id="{C944A2F4-555D-4359-9FC1-E9ED00CDE148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212" name="Text Box 1">
          <a:extLst>
            <a:ext uri="{FF2B5EF4-FFF2-40B4-BE49-F238E27FC236}">
              <a16:creationId xmlns:a16="http://schemas.microsoft.com/office/drawing/2014/main" id="{8BF1D7E7-D090-4C36-846D-F0855516A09B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213" name="Text Box 1">
          <a:extLst>
            <a:ext uri="{FF2B5EF4-FFF2-40B4-BE49-F238E27FC236}">
              <a16:creationId xmlns:a16="http://schemas.microsoft.com/office/drawing/2014/main" id="{56FB98EF-36C0-4617-9899-711C0E944AB2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214" name="Text Box 1">
          <a:extLst>
            <a:ext uri="{FF2B5EF4-FFF2-40B4-BE49-F238E27FC236}">
              <a16:creationId xmlns:a16="http://schemas.microsoft.com/office/drawing/2014/main" id="{5E944E25-E76A-40F9-A914-34E4457C2202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215" name="Text Box 1">
          <a:extLst>
            <a:ext uri="{FF2B5EF4-FFF2-40B4-BE49-F238E27FC236}">
              <a16:creationId xmlns:a16="http://schemas.microsoft.com/office/drawing/2014/main" id="{0996754B-5E29-448C-96E1-DAFBB8126673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216" name="Text Box 1">
          <a:extLst>
            <a:ext uri="{FF2B5EF4-FFF2-40B4-BE49-F238E27FC236}">
              <a16:creationId xmlns:a16="http://schemas.microsoft.com/office/drawing/2014/main" id="{AE3DCE8F-5360-4042-958D-2A47DD61EA04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217" name="Text Box 1">
          <a:extLst>
            <a:ext uri="{FF2B5EF4-FFF2-40B4-BE49-F238E27FC236}">
              <a16:creationId xmlns:a16="http://schemas.microsoft.com/office/drawing/2014/main" id="{81557A5B-4449-4C61-B23F-D2904BFD0642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218" name="Text Box 1">
          <a:extLst>
            <a:ext uri="{FF2B5EF4-FFF2-40B4-BE49-F238E27FC236}">
              <a16:creationId xmlns:a16="http://schemas.microsoft.com/office/drawing/2014/main" id="{32E75086-5064-48FA-B063-69B801C6613A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219" name="Text Box 1">
          <a:extLst>
            <a:ext uri="{FF2B5EF4-FFF2-40B4-BE49-F238E27FC236}">
              <a16:creationId xmlns:a16="http://schemas.microsoft.com/office/drawing/2014/main" id="{807FE28E-043B-4C1A-A466-9A414CFF6AEB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220" name="Text Box 1">
          <a:extLst>
            <a:ext uri="{FF2B5EF4-FFF2-40B4-BE49-F238E27FC236}">
              <a16:creationId xmlns:a16="http://schemas.microsoft.com/office/drawing/2014/main" id="{EC91307F-D26A-4C2E-917E-B311CC4D2B93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221" name="Text Box 1">
          <a:extLst>
            <a:ext uri="{FF2B5EF4-FFF2-40B4-BE49-F238E27FC236}">
              <a16:creationId xmlns:a16="http://schemas.microsoft.com/office/drawing/2014/main" id="{0B3E045B-4F5A-4AAD-9F95-9C49BCCBF94D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222" name="Text Box 1">
          <a:extLst>
            <a:ext uri="{FF2B5EF4-FFF2-40B4-BE49-F238E27FC236}">
              <a16:creationId xmlns:a16="http://schemas.microsoft.com/office/drawing/2014/main" id="{261EE93E-D922-40CD-8F9F-E6D2A8809DAA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223" name="Text Box 1">
          <a:extLst>
            <a:ext uri="{FF2B5EF4-FFF2-40B4-BE49-F238E27FC236}">
              <a16:creationId xmlns:a16="http://schemas.microsoft.com/office/drawing/2014/main" id="{41950C77-32DB-4FD2-84AE-7582AFB2A1A6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224" name="Text Box 1">
          <a:extLst>
            <a:ext uri="{FF2B5EF4-FFF2-40B4-BE49-F238E27FC236}">
              <a16:creationId xmlns:a16="http://schemas.microsoft.com/office/drawing/2014/main" id="{47D16A99-5AB7-442F-B1AA-F57D5DF205A3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225" name="Text Box 1">
          <a:extLst>
            <a:ext uri="{FF2B5EF4-FFF2-40B4-BE49-F238E27FC236}">
              <a16:creationId xmlns:a16="http://schemas.microsoft.com/office/drawing/2014/main" id="{81D6C9C0-AA5B-4852-B6D2-4A439A5B8DE1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226" name="Text Box 1">
          <a:extLst>
            <a:ext uri="{FF2B5EF4-FFF2-40B4-BE49-F238E27FC236}">
              <a16:creationId xmlns:a16="http://schemas.microsoft.com/office/drawing/2014/main" id="{6B691771-5845-4916-904E-E2FC82575C37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227" name="Text Box 1">
          <a:extLst>
            <a:ext uri="{FF2B5EF4-FFF2-40B4-BE49-F238E27FC236}">
              <a16:creationId xmlns:a16="http://schemas.microsoft.com/office/drawing/2014/main" id="{6EC9E9DE-810D-478A-A4B1-7F62EDBA89EA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228" name="Text Box 1">
          <a:extLst>
            <a:ext uri="{FF2B5EF4-FFF2-40B4-BE49-F238E27FC236}">
              <a16:creationId xmlns:a16="http://schemas.microsoft.com/office/drawing/2014/main" id="{F93B3ABD-A578-4B19-BCB3-1E20A0A70630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229" name="Text Box 1">
          <a:extLst>
            <a:ext uri="{FF2B5EF4-FFF2-40B4-BE49-F238E27FC236}">
              <a16:creationId xmlns:a16="http://schemas.microsoft.com/office/drawing/2014/main" id="{7D5E73F6-77B0-4591-8324-5D3695513437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230" name="Text Box 1">
          <a:extLst>
            <a:ext uri="{FF2B5EF4-FFF2-40B4-BE49-F238E27FC236}">
              <a16:creationId xmlns:a16="http://schemas.microsoft.com/office/drawing/2014/main" id="{18D7F8B8-46B3-4AD0-B420-C79DD23FDE54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231" name="Text Box 1">
          <a:extLst>
            <a:ext uri="{FF2B5EF4-FFF2-40B4-BE49-F238E27FC236}">
              <a16:creationId xmlns:a16="http://schemas.microsoft.com/office/drawing/2014/main" id="{2E49C1EB-BC55-44DC-8927-1B6B0AE9C102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232" name="Text Box 1">
          <a:extLst>
            <a:ext uri="{FF2B5EF4-FFF2-40B4-BE49-F238E27FC236}">
              <a16:creationId xmlns:a16="http://schemas.microsoft.com/office/drawing/2014/main" id="{293554B7-17D7-4A93-9C3F-F9135617B62B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233" name="Text Box 1">
          <a:extLst>
            <a:ext uri="{FF2B5EF4-FFF2-40B4-BE49-F238E27FC236}">
              <a16:creationId xmlns:a16="http://schemas.microsoft.com/office/drawing/2014/main" id="{F12188F0-44E3-4BD6-8135-73547AEFACF9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234" name="Text Box 1">
          <a:extLst>
            <a:ext uri="{FF2B5EF4-FFF2-40B4-BE49-F238E27FC236}">
              <a16:creationId xmlns:a16="http://schemas.microsoft.com/office/drawing/2014/main" id="{5F002B7F-4381-4406-9B31-166FF0B3BC1C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235" name="Text Box 1">
          <a:extLst>
            <a:ext uri="{FF2B5EF4-FFF2-40B4-BE49-F238E27FC236}">
              <a16:creationId xmlns:a16="http://schemas.microsoft.com/office/drawing/2014/main" id="{1945EA8A-FE5F-4CCA-A53D-614A6DC70E30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236" name="Text Box 1">
          <a:extLst>
            <a:ext uri="{FF2B5EF4-FFF2-40B4-BE49-F238E27FC236}">
              <a16:creationId xmlns:a16="http://schemas.microsoft.com/office/drawing/2014/main" id="{9A0A9A32-4C0B-4D6F-848C-A70316CBFA1D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237" name="Text Box 1">
          <a:extLst>
            <a:ext uri="{FF2B5EF4-FFF2-40B4-BE49-F238E27FC236}">
              <a16:creationId xmlns:a16="http://schemas.microsoft.com/office/drawing/2014/main" id="{D9D1BAB7-3559-4B6D-9CFE-7A3ECADBB5F0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133</xdr:row>
      <xdr:rowOff>0</xdr:rowOff>
    </xdr:from>
    <xdr:ext cx="57150" cy="809625"/>
    <xdr:sp macro="" textlink="">
      <xdr:nvSpPr>
        <xdr:cNvPr id="1238" name="Text Box 1">
          <a:extLst>
            <a:ext uri="{FF2B5EF4-FFF2-40B4-BE49-F238E27FC236}">
              <a16:creationId xmlns:a16="http://schemas.microsoft.com/office/drawing/2014/main" id="{83772E0D-DBA3-43F5-AFBA-BAEB57EBD871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133</xdr:row>
      <xdr:rowOff>0</xdr:rowOff>
    </xdr:from>
    <xdr:ext cx="57150" cy="809625"/>
    <xdr:sp macro="" textlink="">
      <xdr:nvSpPr>
        <xdr:cNvPr id="1239" name="Text Box 1">
          <a:extLst>
            <a:ext uri="{FF2B5EF4-FFF2-40B4-BE49-F238E27FC236}">
              <a16:creationId xmlns:a16="http://schemas.microsoft.com/office/drawing/2014/main" id="{B0D8E372-A817-4C58-9E71-73F7613D5873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133</xdr:row>
      <xdr:rowOff>0</xdr:rowOff>
    </xdr:from>
    <xdr:ext cx="57150" cy="809625"/>
    <xdr:sp macro="" textlink="">
      <xdr:nvSpPr>
        <xdr:cNvPr id="1240" name="Text Box 1">
          <a:extLst>
            <a:ext uri="{FF2B5EF4-FFF2-40B4-BE49-F238E27FC236}">
              <a16:creationId xmlns:a16="http://schemas.microsoft.com/office/drawing/2014/main" id="{DE0A5E3D-73C6-40FA-B887-47C694CDADE9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133</xdr:row>
      <xdr:rowOff>0</xdr:rowOff>
    </xdr:from>
    <xdr:ext cx="57150" cy="809625"/>
    <xdr:sp macro="" textlink="">
      <xdr:nvSpPr>
        <xdr:cNvPr id="1241" name="Text Box 1">
          <a:extLst>
            <a:ext uri="{FF2B5EF4-FFF2-40B4-BE49-F238E27FC236}">
              <a16:creationId xmlns:a16="http://schemas.microsoft.com/office/drawing/2014/main" id="{8D7DF3CB-EDB9-4ABC-A7A4-7679C938A8B9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133</xdr:row>
      <xdr:rowOff>0</xdr:rowOff>
    </xdr:from>
    <xdr:ext cx="57150" cy="809625"/>
    <xdr:sp macro="" textlink="">
      <xdr:nvSpPr>
        <xdr:cNvPr id="1242" name="Text Box 1">
          <a:extLst>
            <a:ext uri="{FF2B5EF4-FFF2-40B4-BE49-F238E27FC236}">
              <a16:creationId xmlns:a16="http://schemas.microsoft.com/office/drawing/2014/main" id="{8BAD6DA9-2231-45C8-B31B-C87A5062233E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133</xdr:row>
      <xdr:rowOff>0</xdr:rowOff>
    </xdr:from>
    <xdr:ext cx="57150" cy="809625"/>
    <xdr:sp macro="" textlink="">
      <xdr:nvSpPr>
        <xdr:cNvPr id="1243" name="Text Box 1">
          <a:extLst>
            <a:ext uri="{FF2B5EF4-FFF2-40B4-BE49-F238E27FC236}">
              <a16:creationId xmlns:a16="http://schemas.microsoft.com/office/drawing/2014/main" id="{4A42C76E-BBC6-4ADD-A285-C321463523C1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244" name="Text Box 1">
          <a:extLst>
            <a:ext uri="{FF2B5EF4-FFF2-40B4-BE49-F238E27FC236}">
              <a16:creationId xmlns:a16="http://schemas.microsoft.com/office/drawing/2014/main" id="{4EC1D8F7-0D39-46A8-8DEF-504E17E391D3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245" name="Text Box 1">
          <a:extLst>
            <a:ext uri="{FF2B5EF4-FFF2-40B4-BE49-F238E27FC236}">
              <a16:creationId xmlns:a16="http://schemas.microsoft.com/office/drawing/2014/main" id="{0842F3A9-2525-4255-95E3-6524078F4F5E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246" name="Text Box 1">
          <a:extLst>
            <a:ext uri="{FF2B5EF4-FFF2-40B4-BE49-F238E27FC236}">
              <a16:creationId xmlns:a16="http://schemas.microsoft.com/office/drawing/2014/main" id="{1DAFD080-49F6-43D7-AFBA-BA93AABF7628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247" name="Text Box 1">
          <a:extLst>
            <a:ext uri="{FF2B5EF4-FFF2-40B4-BE49-F238E27FC236}">
              <a16:creationId xmlns:a16="http://schemas.microsoft.com/office/drawing/2014/main" id="{335C2CF5-7278-4870-9DB8-D33C1FD5991B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248" name="Text Box 1">
          <a:extLst>
            <a:ext uri="{FF2B5EF4-FFF2-40B4-BE49-F238E27FC236}">
              <a16:creationId xmlns:a16="http://schemas.microsoft.com/office/drawing/2014/main" id="{E3083874-CC28-494C-B541-E4F1C95A0F0A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249" name="Text Box 1">
          <a:extLst>
            <a:ext uri="{FF2B5EF4-FFF2-40B4-BE49-F238E27FC236}">
              <a16:creationId xmlns:a16="http://schemas.microsoft.com/office/drawing/2014/main" id="{E91087CE-05C7-47BA-9633-07940332940F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250" name="Text Box 1">
          <a:extLst>
            <a:ext uri="{FF2B5EF4-FFF2-40B4-BE49-F238E27FC236}">
              <a16:creationId xmlns:a16="http://schemas.microsoft.com/office/drawing/2014/main" id="{50111495-2CA2-4559-BF5E-F13EA77F441F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251" name="Text Box 1">
          <a:extLst>
            <a:ext uri="{FF2B5EF4-FFF2-40B4-BE49-F238E27FC236}">
              <a16:creationId xmlns:a16="http://schemas.microsoft.com/office/drawing/2014/main" id="{062F0E4E-2773-4D88-A9F7-6FD903B17A0B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252" name="Text Box 1">
          <a:extLst>
            <a:ext uri="{FF2B5EF4-FFF2-40B4-BE49-F238E27FC236}">
              <a16:creationId xmlns:a16="http://schemas.microsoft.com/office/drawing/2014/main" id="{B1553F50-97D2-46ED-A556-F184273244AD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253" name="Text Box 1">
          <a:extLst>
            <a:ext uri="{FF2B5EF4-FFF2-40B4-BE49-F238E27FC236}">
              <a16:creationId xmlns:a16="http://schemas.microsoft.com/office/drawing/2014/main" id="{00ADC202-4C90-4BE6-80B5-33A64F45D7A5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254" name="Text Box 1">
          <a:extLst>
            <a:ext uri="{FF2B5EF4-FFF2-40B4-BE49-F238E27FC236}">
              <a16:creationId xmlns:a16="http://schemas.microsoft.com/office/drawing/2014/main" id="{66618711-11A6-4FC5-87B9-F4B4E50EF3EA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255" name="Text Box 1">
          <a:extLst>
            <a:ext uri="{FF2B5EF4-FFF2-40B4-BE49-F238E27FC236}">
              <a16:creationId xmlns:a16="http://schemas.microsoft.com/office/drawing/2014/main" id="{E5D953BB-EDAF-4F33-B9EE-41F312230B47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256" name="Text Box 1">
          <a:extLst>
            <a:ext uri="{FF2B5EF4-FFF2-40B4-BE49-F238E27FC236}">
              <a16:creationId xmlns:a16="http://schemas.microsoft.com/office/drawing/2014/main" id="{AD68EAC5-2801-452F-BAE1-2A84B1686BA3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257" name="Text Box 1">
          <a:extLst>
            <a:ext uri="{FF2B5EF4-FFF2-40B4-BE49-F238E27FC236}">
              <a16:creationId xmlns:a16="http://schemas.microsoft.com/office/drawing/2014/main" id="{D7C9CC28-D91F-4D5A-948D-F63ED790543C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258" name="Text Box 1">
          <a:extLst>
            <a:ext uri="{FF2B5EF4-FFF2-40B4-BE49-F238E27FC236}">
              <a16:creationId xmlns:a16="http://schemas.microsoft.com/office/drawing/2014/main" id="{65BC5EFB-B0BC-4B02-8776-5517E0183485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259" name="Text Box 1">
          <a:extLst>
            <a:ext uri="{FF2B5EF4-FFF2-40B4-BE49-F238E27FC236}">
              <a16:creationId xmlns:a16="http://schemas.microsoft.com/office/drawing/2014/main" id="{9A8800E5-5B02-40E4-98A7-DE93F2733AA5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260" name="Text Box 1">
          <a:extLst>
            <a:ext uri="{FF2B5EF4-FFF2-40B4-BE49-F238E27FC236}">
              <a16:creationId xmlns:a16="http://schemas.microsoft.com/office/drawing/2014/main" id="{10C6F73B-82E0-4C49-90D2-4C1788064F0B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261" name="Text Box 1">
          <a:extLst>
            <a:ext uri="{FF2B5EF4-FFF2-40B4-BE49-F238E27FC236}">
              <a16:creationId xmlns:a16="http://schemas.microsoft.com/office/drawing/2014/main" id="{DC324B81-D2A0-4052-890D-FC0834A4CD79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262" name="Text Box 1">
          <a:extLst>
            <a:ext uri="{FF2B5EF4-FFF2-40B4-BE49-F238E27FC236}">
              <a16:creationId xmlns:a16="http://schemas.microsoft.com/office/drawing/2014/main" id="{AAE3F7A1-E247-4432-91DC-7D8FA00EAE6A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263" name="Text Box 1">
          <a:extLst>
            <a:ext uri="{FF2B5EF4-FFF2-40B4-BE49-F238E27FC236}">
              <a16:creationId xmlns:a16="http://schemas.microsoft.com/office/drawing/2014/main" id="{023996F1-96A5-48FB-8BA7-3B34D2082524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264" name="Text Box 1">
          <a:extLst>
            <a:ext uri="{FF2B5EF4-FFF2-40B4-BE49-F238E27FC236}">
              <a16:creationId xmlns:a16="http://schemas.microsoft.com/office/drawing/2014/main" id="{FF498064-8A19-491A-AF11-B86B1050A734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265" name="Text Box 1">
          <a:extLst>
            <a:ext uri="{FF2B5EF4-FFF2-40B4-BE49-F238E27FC236}">
              <a16:creationId xmlns:a16="http://schemas.microsoft.com/office/drawing/2014/main" id="{5618997A-CB31-49C6-9DD9-F100B86391B2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266" name="Text Box 1">
          <a:extLst>
            <a:ext uri="{FF2B5EF4-FFF2-40B4-BE49-F238E27FC236}">
              <a16:creationId xmlns:a16="http://schemas.microsoft.com/office/drawing/2014/main" id="{0E569E37-852B-43D6-8649-ADE664A86DC5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267" name="Text Box 1">
          <a:extLst>
            <a:ext uri="{FF2B5EF4-FFF2-40B4-BE49-F238E27FC236}">
              <a16:creationId xmlns:a16="http://schemas.microsoft.com/office/drawing/2014/main" id="{42DB4400-C883-4221-AA07-EC7A834D76D1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268" name="Text Box 1">
          <a:extLst>
            <a:ext uri="{FF2B5EF4-FFF2-40B4-BE49-F238E27FC236}">
              <a16:creationId xmlns:a16="http://schemas.microsoft.com/office/drawing/2014/main" id="{ED6BD4E0-7959-43FD-9338-AE0A74C22D9C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269" name="Text Box 1">
          <a:extLst>
            <a:ext uri="{FF2B5EF4-FFF2-40B4-BE49-F238E27FC236}">
              <a16:creationId xmlns:a16="http://schemas.microsoft.com/office/drawing/2014/main" id="{ED101CCF-9811-4822-88BA-DD2C9993112C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270" name="Text Box 1">
          <a:extLst>
            <a:ext uri="{FF2B5EF4-FFF2-40B4-BE49-F238E27FC236}">
              <a16:creationId xmlns:a16="http://schemas.microsoft.com/office/drawing/2014/main" id="{D090B9EA-22A3-419B-926D-B880873CBABA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271" name="Text Box 1">
          <a:extLst>
            <a:ext uri="{FF2B5EF4-FFF2-40B4-BE49-F238E27FC236}">
              <a16:creationId xmlns:a16="http://schemas.microsoft.com/office/drawing/2014/main" id="{7BF4C0C7-8710-4A91-8245-3C4EBAA116AE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272" name="Text Box 1">
          <a:extLst>
            <a:ext uri="{FF2B5EF4-FFF2-40B4-BE49-F238E27FC236}">
              <a16:creationId xmlns:a16="http://schemas.microsoft.com/office/drawing/2014/main" id="{3E08C014-4958-45BA-B7F0-4AA08D321A4C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273" name="Text Box 1">
          <a:extLst>
            <a:ext uri="{FF2B5EF4-FFF2-40B4-BE49-F238E27FC236}">
              <a16:creationId xmlns:a16="http://schemas.microsoft.com/office/drawing/2014/main" id="{F02CDF8B-E969-4C47-8F94-FAE511450367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274" name="Text Box 1">
          <a:extLst>
            <a:ext uri="{FF2B5EF4-FFF2-40B4-BE49-F238E27FC236}">
              <a16:creationId xmlns:a16="http://schemas.microsoft.com/office/drawing/2014/main" id="{AE0689A1-F754-4351-A2C0-CF1590D147CF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275" name="Text Box 1">
          <a:extLst>
            <a:ext uri="{FF2B5EF4-FFF2-40B4-BE49-F238E27FC236}">
              <a16:creationId xmlns:a16="http://schemas.microsoft.com/office/drawing/2014/main" id="{72D90555-0926-4847-8F96-44A029BE66DF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276" name="Text Box 1">
          <a:extLst>
            <a:ext uri="{FF2B5EF4-FFF2-40B4-BE49-F238E27FC236}">
              <a16:creationId xmlns:a16="http://schemas.microsoft.com/office/drawing/2014/main" id="{BC0C0F82-9B2C-4325-97F6-C17A5D233E6B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277" name="Text Box 1">
          <a:extLst>
            <a:ext uri="{FF2B5EF4-FFF2-40B4-BE49-F238E27FC236}">
              <a16:creationId xmlns:a16="http://schemas.microsoft.com/office/drawing/2014/main" id="{75381BAF-44D2-421D-8AE3-FE64FF541A3F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278" name="Text Box 1">
          <a:extLst>
            <a:ext uri="{FF2B5EF4-FFF2-40B4-BE49-F238E27FC236}">
              <a16:creationId xmlns:a16="http://schemas.microsoft.com/office/drawing/2014/main" id="{F10605EE-EA9A-4228-B3DE-2CA8F97366FA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279" name="Text Box 1">
          <a:extLst>
            <a:ext uri="{FF2B5EF4-FFF2-40B4-BE49-F238E27FC236}">
              <a16:creationId xmlns:a16="http://schemas.microsoft.com/office/drawing/2014/main" id="{0D358A57-56F7-4DE9-933E-FC05D1128006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280" name="Text Box 1">
          <a:extLst>
            <a:ext uri="{FF2B5EF4-FFF2-40B4-BE49-F238E27FC236}">
              <a16:creationId xmlns:a16="http://schemas.microsoft.com/office/drawing/2014/main" id="{0734E004-A9CD-4851-B046-FB7BF5CF2A17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281" name="Text Box 1">
          <a:extLst>
            <a:ext uri="{FF2B5EF4-FFF2-40B4-BE49-F238E27FC236}">
              <a16:creationId xmlns:a16="http://schemas.microsoft.com/office/drawing/2014/main" id="{583871F8-CF4A-4A73-8F73-50868CAA9EAA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282" name="Text Box 1">
          <a:extLst>
            <a:ext uri="{FF2B5EF4-FFF2-40B4-BE49-F238E27FC236}">
              <a16:creationId xmlns:a16="http://schemas.microsoft.com/office/drawing/2014/main" id="{043DA0E3-F1AA-48A0-80F5-A5CA6F7B6F8A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283" name="Text Box 1">
          <a:extLst>
            <a:ext uri="{FF2B5EF4-FFF2-40B4-BE49-F238E27FC236}">
              <a16:creationId xmlns:a16="http://schemas.microsoft.com/office/drawing/2014/main" id="{4100EFC7-10B9-418E-89AA-EAFEB87AEF30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284" name="Text Box 1">
          <a:extLst>
            <a:ext uri="{FF2B5EF4-FFF2-40B4-BE49-F238E27FC236}">
              <a16:creationId xmlns:a16="http://schemas.microsoft.com/office/drawing/2014/main" id="{14022B36-35FF-467B-9777-707841209790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285" name="Text Box 1">
          <a:extLst>
            <a:ext uri="{FF2B5EF4-FFF2-40B4-BE49-F238E27FC236}">
              <a16:creationId xmlns:a16="http://schemas.microsoft.com/office/drawing/2014/main" id="{6654F6C7-9D54-4967-BDF9-AADEA7734705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286" name="Text Box 1">
          <a:extLst>
            <a:ext uri="{FF2B5EF4-FFF2-40B4-BE49-F238E27FC236}">
              <a16:creationId xmlns:a16="http://schemas.microsoft.com/office/drawing/2014/main" id="{98DCEE83-08D8-4E2A-AB3F-01C4FF177431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287" name="Text Box 1">
          <a:extLst>
            <a:ext uri="{FF2B5EF4-FFF2-40B4-BE49-F238E27FC236}">
              <a16:creationId xmlns:a16="http://schemas.microsoft.com/office/drawing/2014/main" id="{757187FF-A0B9-4D01-8BC5-4EF794FD3F48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288" name="Text Box 1">
          <a:extLst>
            <a:ext uri="{FF2B5EF4-FFF2-40B4-BE49-F238E27FC236}">
              <a16:creationId xmlns:a16="http://schemas.microsoft.com/office/drawing/2014/main" id="{9055CB64-10AB-463A-9BCD-63DB2E81E9CD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289" name="Text Box 1">
          <a:extLst>
            <a:ext uri="{FF2B5EF4-FFF2-40B4-BE49-F238E27FC236}">
              <a16:creationId xmlns:a16="http://schemas.microsoft.com/office/drawing/2014/main" id="{3287E763-6D55-4A48-BCCA-667222A6236A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290" name="Text Box 1">
          <a:extLst>
            <a:ext uri="{FF2B5EF4-FFF2-40B4-BE49-F238E27FC236}">
              <a16:creationId xmlns:a16="http://schemas.microsoft.com/office/drawing/2014/main" id="{845B8C9C-38A2-4DDC-86EF-657D8E2667C5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1291" name="Text Box 1">
          <a:extLst>
            <a:ext uri="{FF2B5EF4-FFF2-40B4-BE49-F238E27FC236}">
              <a16:creationId xmlns:a16="http://schemas.microsoft.com/office/drawing/2014/main" id="{92BDD515-9A7B-439B-B14D-40226960F17B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133</xdr:row>
      <xdr:rowOff>0</xdr:rowOff>
    </xdr:from>
    <xdr:ext cx="57150" cy="809625"/>
    <xdr:sp macro="" textlink="">
      <xdr:nvSpPr>
        <xdr:cNvPr id="1292" name="Text Box 1">
          <a:extLst>
            <a:ext uri="{FF2B5EF4-FFF2-40B4-BE49-F238E27FC236}">
              <a16:creationId xmlns:a16="http://schemas.microsoft.com/office/drawing/2014/main" id="{67582F86-E961-466E-98D4-3165D425B277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133</xdr:row>
      <xdr:rowOff>0</xdr:rowOff>
    </xdr:from>
    <xdr:ext cx="57150" cy="809625"/>
    <xdr:sp macro="" textlink="">
      <xdr:nvSpPr>
        <xdr:cNvPr id="1293" name="Text Box 1">
          <a:extLst>
            <a:ext uri="{FF2B5EF4-FFF2-40B4-BE49-F238E27FC236}">
              <a16:creationId xmlns:a16="http://schemas.microsoft.com/office/drawing/2014/main" id="{D312D79A-A5BD-4003-925B-70EE2EEF2FE6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133</xdr:row>
      <xdr:rowOff>0</xdr:rowOff>
    </xdr:from>
    <xdr:ext cx="57150" cy="809625"/>
    <xdr:sp macro="" textlink="">
      <xdr:nvSpPr>
        <xdr:cNvPr id="1294" name="Text Box 1">
          <a:extLst>
            <a:ext uri="{FF2B5EF4-FFF2-40B4-BE49-F238E27FC236}">
              <a16:creationId xmlns:a16="http://schemas.microsoft.com/office/drawing/2014/main" id="{E83DC7AF-AA8D-4FDB-8A03-C0541DA2D74F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133</xdr:row>
      <xdr:rowOff>0</xdr:rowOff>
    </xdr:from>
    <xdr:ext cx="57150" cy="809625"/>
    <xdr:sp macro="" textlink="">
      <xdr:nvSpPr>
        <xdr:cNvPr id="1295" name="Text Box 1">
          <a:extLst>
            <a:ext uri="{FF2B5EF4-FFF2-40B4-BE49-F238E27FC236}">
              <a16:creationId xmlns:a16="http://schemas.microsoft.com/office/drawing/2014/main" id="{EE20CFEF-EB08-440A-A3F2-B68C3BE18226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133</xdr:row>
      <xdr:rowOff>0</xdr:rowOff>
    </xdr:from>
    <xdr:ext cx="57150" cy="809625"/>
    <xdr:sp macro="" textlink="">
      <xdr:nvSpPr>
        <xdr:cNvPr id="1296" name="Text Box 1">
          <a:extLst>
            <a:ext uri="{FF2B5EF4-FFF2-40B4-BE49-F238E27FC236}">
              <a16:creationId xmlns:a16="http://schemas.microsoft.com/office/drawing/2014/main" id="{50F47B30-FFA4-442F-8D27-64379ADBC211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133</xdr:row>
      <xdr:rowOff>0</xdr:rowOff>
    </xdr:from>
    <xdr:ext cx="57150" cy="809625"/>
    <xdr:sp macro="" textlink="">
      <xdr:nvSpPr>
        <xdr:cNvPr id="1297" name="Text Box 1">
          <a:extLst>
            <a:ext uri="{FF2B5EF4-FFF2-40B4-BE49-F238E27FC236}">
              <a16:creationId xmlns:a16="http://schemas.microsoft.com/office/drawing/2014/main" id="{B95337FD-B95C-4720-A227-577340631443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298" name="Text Box 1">
          <a:extLst>
            <a:ext uri="{FF2B5EF4-FFF2-40B4-BE49-F238E27FC236}">
              <a16:creationId xmlns:a16="http://schemas.microsoft.com/office/drawing/2014/main" id="{6F9C08E5-908D-4CDB-B8E6-E39534079B49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299" name="Text Box 1">
          <a:extLst>
            <a:ext uri="{FF2B5EF4-FFF2-40B4-BE49-F238E27FC236}">
              <a16:creationId xmlns:a16="http://schemas.microsoft.com/office/drawing/2014/main" id="{ABF312B1-31BD-4EED-87C1-43CFAEBA0198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00" name="Text Box 1">
          <a:extLst>
            <a:ext uri="{FF2B5EF4-FFF2-40B4-BE49-F238E27FC236}">
              <a16:creationId xmlns:a16="http://schemas.microsoft.com/office/drawing/2014/main" id="{BCA4F06F-EC61-477E-8194-B61BA955CE4D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01" name="Text Box 1">
          <a:extLst>
            <a:ext uri="{FF2B5EF4-FFF2-40B4-BE49-F238E27FC236}">
              <a16:creationId xmlns:a16="http://schemas.microsoft.com/office/drawing/2014/main" id="{CC78466E-FC09-47C7-9EEA-56CC3446AA22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02" name="Text Box 1">
          <a:extLst>
            <a:ext uri="{FF2B5EF4-FFF2-40B4-BE49-F238E27FC236}">
              <a16:creationId xmlns:a16="http://schemas.microsoft.com/office/drawing/2014/main" id="{CC8071D9-7A4B-457E-BBD5-FCD613682DB4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03" name="Text Box 1">
          <a:extLst>
            <a:ext uri="{FF2B5EF4-FFF2-40B4-BE49-F238E27FC236}">
              <a16:creationId xmlns:a16="http://schemas.microsoft.com/office/drawing/2014/main" id="{6C3F741B-28CC-4E1B-8BB6-7E6F528416F9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04" name="Text Box 1">
          <a:extLst>
            <a:ext uri="{FF2B5EF4-FFF2-40B4-BE49-F238E27FC236}">
              <a16:creationId xmlns:a16="http://schemas.microsoft.com/office/drawing/2014/main" id="{CC35B358-15C8-4C8A-B7BE-35901CD7AA97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05" name="Text Box 1">
          <a:extLst>
            <a:ext uri="{FF2B5EF4-FFF2-40B4-BE49-F238E27FC236}">
              <a16:creationId xmlns:a16="http://schemas.microsoft.com/office/drawing/2014/main" id="{74545295-5AD2-496F-9D55-23976809722B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06" name="Text Box 1">
          <a:extLst>
            <a:ext uri="{FF2B5EF4-FFF2-40B4-BE49-F238E27FC236}">
              <a16:creationId xmlns:a16="http://schemas.microsoft.com/office/drawing/2014/main" id="{87DB09A8-2F3E-4633-BCA0-9BF4E4E1C37C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07" name="Text Box 1">
          <a:extLst>
            <a:ext uri="{FF2B5EF4-FFF2-40B4-BE49-F238E27FC236}">
              <a16:creationId xmlns:a16="http://schemas.microsoft.com/office/drawing/2014/main" id="{E42B3AA4-CA63-4948-B4D5-77C6F91036B3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08" name="Text Box 1">
          <a:extLst>
            <a:ext uri="{FF2B5EF4-FFF2-40B4-BE49-F238E27FC236}">
              <a16:creationId xmlns:a16="http://schemas.microsoft.com/office/drawing/2014/main" id="{8CC13C3E-84A0-41CF-BBE4-32BAB02A5162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09" name="Text Box 1">
          <a:extLst>
            <a:ext uri="{FF2B5EF4-FFF2-40B4-BE49-F238E27FC236}">
              <a16:creationId xmlns:a16="http://schemas.microsoft.com/office/drawing/2014/main" id="{0F6C6561-4B55-42D1-8E4B-E226DDAC675F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10" name="Text Box 1">
          <a:extLst>
            <a:ext uri="{FF2B5EF4-FFF2-40B4-BE49-F238E27FC236}">
              <a16:creationId xmlns:a16="http://schemas.microsoft.com/office/drawing/2014/main" id="{780C70E3-503D-4531-B1DB-8C5581FEC693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11" name="Text Box 1">
          <a:extLst>
            <a:ext uri="{FF2B5EF4-FFF2-40B4-BE49-F238E27FC236}">
              <a16:creationId xmlns:a16="http://schemas.microsoft.com/office/drawing/2014/main" id="{8553C8E2-63EF-4EE1-BC8D-80573B586C86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12" name="Text Box 1">
          <a:extLst>
            <a:ext uri="{FF2B5EF4-FFF2-40B4-BE49-F238E27FC236}">
              <a16:creationId xmlns:a16="http://schemas.microsoft.com/office/drawing/2014/main" id="{BAB2A3AC-C089-40E0-8AB4-2B815C5B0718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13" name="Text Box 1">
          <a:extLst>
            <a:ext uri="{FF2B5EF4-FFF2-40B4-BE49-F238E27FC236}">
              <a16:creationId xmlns:a16="http://schemas.microsoft.com/office/drawing/2014/main" id="{537E3CFB-E360-48E9-AF03-2BEC9A778347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14" name="Text Box 1">
          <a:extLst>
            <a:ext uri="{FF2B5EF4-FFF2-40B4-BE49-F238E27FC236}">
              <a16:creationId xmlns:a16="http://schemas.microsoft.com/office/drawing/2014/main" id="{CFFCB6D9-6D5C-405F-BED7-F00FC56E1AE6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15" name="Text Box 1">
          <a:extLst>
            <a:ext uri="{FF2B5EF4-FFF2-40B4-BE49-F238E27FC236}">
              <a16:creationId xmlns:a16="http://schemas.microsoft.com/office/drawing/2014/main" id="{0F834A2E-38EC-4952-93AC-8C628446CE91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16" name="Text Box 1">
          <a:extLst>
            <a:ext uri="{FF2B5EF4-FFF2-40B4-BE49-F238E27FC236}">
              <a16:creationId xmlns:a16="http://schemas.microsoft.com/office/drawing/2014/main" id="{3DA521D2-EA2F-485C-B69B-BA8C2E91A75B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17" name="Text Box 1">
          <a:extLst>
            <a:ext uri="{FF2B5EF4-FFF2-40B4-BE49-F238E27FC236}">
              <a16:creationId xmlns:a16="http://schemas.microsoft.com/office/drawing/2014/main" id="{C818E4A2-C80E-4B47-88A0-3C1A5CFE0F4D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18" name="Text Box 1">
          <a:extLst>
            <a:ext uri="{FF2B5EF4-FFF2-40B4-BE49-F238E27FC236}">
              <a16:creationId xmlns:a16="http://schemas.microsoft.com/office/drawing/2014/main" id="{C1881983-0919-4599-8A8E-14B078113D65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19" name="Text Box 1">
          <a:extLst>
            <a:ext uri="{FF2B5EF4-FFF2-40B4-BE49-F238E27FC236}">
              <a16:creationId xmlns:a16="http://schemas.microsoft.com/office/drawing/2014/main" id="{0CAF4D80-0C2D-4D15-A528-3EAF1CDEA041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20" name="Text Box 1">
          <a:extLst>
            <a:ext uri="{FF2B5EF4-FFF2-40B4-BE49-F238E27FC236}">
              <a16:creationId xmlns:a16="http://schemas.microsoft.com/office/drawing/2014/main" id="{1F545CB4-18D0-49F1-B007-B62580208A4C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21" name="Text Box 1">
          <a:extLst>
            <a:ext uri="{FF2B5EF4-FFF2-40B4-BE49-F238E27FC236}">
              <a16:creationId xmlns:a16="http://schemas.microsoft.com/office/drawing/2014/main" id="{FABD509C-F152-42A2-B915-153A5367175D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22" name="Text Box 1">
          <a:extLst>
            <a:ext uri="{FF2B5EF4-FFF2-40B4-BE49-F238E27FC236}">
              <a16:creationId xmlns:a16="http://schemas.microsoft.com/office/drawing/2014/main" id="{F4D245AE-888B-426D-ADEB-055591979AE8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23" name="Text Box 1">
          <a:extLst>
            <a:ext uri="{FF2B5EF4-FFF2-40B4-BE49-F238E27FC236}">
              <a16:creationId xmlns:a16="http://schemas.microsoft.com/office/drawing/2014/main" id="{8B1ABA30-1F52-49BE-BCD7-224E369BB7C0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24" name="Text Box 1">
          <a:extLst>
            <a:ext uri="{FF2B5EF4-FFF2-40B4-BE49-F238E27FC236}">
              <a16:creationId xmlns:a16="http://schemas.microsoft.com/office/drawing/2014/main" id="{B58B7830-C74F-4B1B-9E20-6ED3DA5CE00B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25" name="Text Box 1">
          <a:extLst>
            <a:ext uri="{FF2B5EF4-FFF2-40B4-BE49-F238E27FC236}">
              <a16:creationId xmlns:a16="http://schemas.microsoft.com/office/drawing/2014/main" id="{0F4F35F1-1955-42FE-8BFE-BB7968F0E855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26" name="Text Box 1">
          <a:extLst>
            <a:ext uri="{FF2B5EF4-FFF2-40B4-BE49-F238E27FC236}">
              <a16:creationId xmlns:a16="http://schemas.microsoft.com/office/drawing/2014/main" id="{6FC101C4-0CAD-4B7C-BFBF-6DFD122CF876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27" name="Text Box 1">
          <a:extLst>
            <a:ext uri="{FF2B5EF4-FFF2-40B4-BE49-F238E27FC236}">
              <a16:creationId xmlns:a16="http://schemas.microsoft.com/office/drawing/2014/main" id="{54A42EEF-CF0E-4CE0-AF5D-97DD6AC8BFE3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28" name="Text Box 1">
          <a:extLst>
            <a:ext uri="{FF2B5EF4-FFF2-40B4-BE49-F238E27FC236}">
              <a16:creationId xmlns:a16="http://schemas.microsoft.com/office/drawing/2014/main" id="{41241A5A-D0F4-41FA-ACDD-6AEB8FEB0941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29" name="Text Box 1">
          <a:extLst>
            <a:ext uri="{FF2B5EF4-FFF2-40B4-BE49-F238E27FC236}">
              <a16:creationId xmlns:a16="http://schemas.microsoft.com/office/drawing/2014/main" id="{03B28106-0075-4EEB-8F6D-65D65868DDF3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30" name="Text Box 1">
          <a:extLst>
            <a:ext uri="{FF2B5EF4-FFF2-40B4-BE49-F238E27FC236}">
              <a16:creationId xmlns:a16="http://schemas.microsoft.com/office/drawing/2014/main" id="{6CAECD29-A054-4B3C-A5BC-A20046783114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31" name="Text Box 1">
          <a:extLst>
            <a:ext uri="{FF2B5EF4-FFF2-40B4-BE49-F238E27FC236}">
              <a16:creationId xmlns:a16="http://schemas.microsoft.com/office/drawing/2014/main" id="{42DD257B-9EB5-4C40-9C1C-DF6F2E3011B5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32" name="Text Box 1">
          <a:extLst>
            <a:ext uri="{FF2B5EF4-FFF2-40B4-BE49-F238E27FC236}">
              <a16:creationId xmlns:a16="http://schemas.microsoft.com/office/drawing/2014/main" id="{8AD84B13-9FC0-4765-85B4-EE4AF8D7922B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33" name="Text Box 1">
          <a:extLst>
            <a:ext uri="{FF2B5EF4-FFF2-40B4-BE49-F238E27FC236}">
              <a16:creationId xmlns:a16="http://schemas.microsoft.com/office/drawing/2014/main" id="{05A34627-A2B1-4B57-8B39-52402FF70E0D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34" name="Text Box 1">
          <a:extLst>
            <a:ext uri="{FF2B5EF4-FFF2-40B4-BE49-F238E27FC236}">
              <a16:creationId xmlns:a16="http://schemas.microsoft.com/office/drawing/2014/main" id="{9048B036-2EEE-4EC4-9292-6614DBB6D336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35" name="Text Box 1">
          <a:extLst>
            <a:ext uri="{FF2B5EF4-FFF2-40B4-BE49-F238E27FC236}">
              <a16:creationId xmlns:a16="http://schemas.microsoft.com/office/drawing/2014/main" id="{FCB7242B-4345-4078-9D70-DE2C2E287AE7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36" name="Text Box 1">
          <a:extLst>
            <a:ext uri="{FF2B5EF4-FFF2-40B4-BE49-F238E27FC236}">
              <a16:creationId xmlns:a16="http://schemas.microsoft.com/office/drawing/2014/main" id="{C611CF16-8FB1-431E-BB6E-A36DA8034B72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37" name="Text Box 1">
          <a:extLst>
            <a:ext uri="{FF2B5EF4-FFF2-40B4-BE49-F238E27FC236}">
              <a16:creationId xmlns:a16="http://schemas.microsoft.com/office/drawing/2014/main" id="{808EB11F-DE98-440F-B33C-9B35C5CC017E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38" name="Text Box 1">
          <a:extLst>
            <a:ext uri="{FF2B5EF4-FFF2-40B4-BE49-F238E27FC236}">
              <a16:creationId xmlns:a16="http://schemas.microsoft.com/office/drawing/2014/main" id="{0EF99E9D-2761-41E5-B2A5-2B7076A8EDC6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39" name="Text Box 1">
          <a:extLst>
            <a:ext uri="{FF2B5EF4-FFF2-40B4-BE49-F238E27FC236}">
              <a16:creationId xmlns:a16="http://schemas.microsoft.com/office/drawing/2014/main" id="{D32CDB73-B962-4636-AB08-CD334843D7DE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40" name="Text Box 1">
          <a:extLst>
            <a:ext uri="{FF2B5EF4-FFF2-40B4-BE49-F238E27FC236}">
              <a16:creationId xmlns:a16="http://schemas.microsoft.com/office/drawing/2014/main" id="{844E4D7E-B50A-4E3E-B2E6-93BF2D717A03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41" name="Text Box 1">
          <a:extLst>
            <a:ext uri="{FF2B5EF4-FFF2-40B4-BE49-F238E27FC236}">
              <a16:creationId xmlns:a16="http://schemas.microsoft.com/office/drawing/2014/main" id="{B6BBD194-ED08-4FBE-B4A0-3A0726E13B01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42" name="Text Box 1">
          <a:extLst>
            <a:ext uri="{FF2B5EF4-FFF2-40B4-BE49-F238E27FC236}">
              <a16:creationId xmlns:a16="http://schemas.microsoft.com/office/drawing/2014/main" id="{07F9C241-69D5-4B46-9C2B-77A9C68DD8F4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43" name="Text Box 1">
          <a:extLst>
            <a:ext uri="{FF2B5EF4-FFF2-40B4-BE49-F238E27FC236}">
              <a16:creationId xmlns:a16="http://schemas.microsoft.com/office/drawing/2014/main" id="{FFEBA0B5-202E-4E31-9CAF-D1E535FD1CA8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44" name="Text Box 1">
          <a:extLst>
            <a:ext uri="{FF2B5EF4-FFF2-40B4-BE49-F238E27FC236}">
              <a16:creationId xmlns:a16="http://schemas.microsoft.com/office/drawing/2014/main" id="{E2612D54-056C-4990-9891-26D2208E17EF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45" name="Text Box 1">
          <a:extLst>
            <a:ext uri="{FF2B5EF4-FFF2-40B4-BE49-F238E27FC236}">
              <a16:creationId xmlns:a16="http://schemas.microsoft.com/office/drawing/2014/main" id="{BCCAA7E5-25CA-4ABD-B22C-C248E087DBD2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119</xdr:row>
      <xdr:rowOff>0</xdr:rowOff>
    </xdr:from>
    <xdr:ext cx="57150" cy="809625"/>
    <xdr:sp macro="" textlink="">
      <xdr:nvSpPr>
        <xdr:cNvPr id="1346" name="Text Box 1">
          <a:extLst>
            <a:ext uri="{FF2B5EF4-FFF2-40B4-BE49-F238E27FC236}">
              <a16:creationId xmlns:a16="http://schemas.microsoft.com/office/drawing/2014/main" id="{75B59535-6300-482B-9C1C-D78527A2B457}"/>
            </a:ext>
          </a:extLst>
        </xdr:cNvPr>
        <xdr:cNvSpPr txBox="1">
          <a:spLocks noChangeArrowheads="1"/>
        </xdr:cNvSpPr>
      </xdr:nvSpPr>
      <xdr:spPr bwMode="auto">
        <a:xfrm>
          <a:off x="3203575" y="1889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119</xdr:row>
      <xdr:rowOff>0</xdr:rowOff>
    </xdr:from>
    <xdr:ext cx="57150" cy="809625"/>
    <xdr:sp macro="" textlink="">
      <xdr:nvSpPr>
        <xdr:cNvPr id="1347" name="Text Box 1">
          <a:extLst>
            <a:ext uri="{FF2B5EF4-FFF2-40B4-BE49-F238E27FC236}">
              <a16:creationId xmlns:a16="http://schemas.microsoft.com/office/drawing/2014/main" id="{DAA51332-99C7-4A85-9C65-01CD01637B3B}"/>
            </a:ext>
          </a:extLst>
        </xdr:cNvPr>
        <xdr:cNvSpPr txBox="1">
          <a:spLocks noChangeArrowheads="1"/>
        </xdr:cNvSpPr>
      </xdr:nvSpPr>
      <xdr:spPr bwMode="auto">
        <a:xfrm>
          <a:off x="3203575" y="1889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119</xdr:row>
      <xdr:rowOff>0</xdr:rowOff>
    </xdr:from>
    <xdr:ext cx="57150" cy="809625"/>
    <xdr:sp macro="" textlink="">
      <xdr:nvSpPr>
        <xdr:cNvPr id="1348" name="Text Box 1">
          <a:extLst>
            <a:ext uri="{FF2B5EF4-FFF2-40B4-BE49-F238E27FC236}">
              <a16:creationId xmlns:a16="http://schemas.microsoft.com/office/drawing/2014/main" id="{38C05CDD-C0F6-4522-B80E-82778B335617}"/>
            </a:ext>
          </a:extLst>
        </xdr:cNvPr>
        <xdr:cNvSpPr txBox="1">
          <a:spLocks noChangeArrowheads="1"/>
        </xdr:cNvSpPr>
      </xdr:nvSpPr>
      <xdr:spPr bwMode="auto">
        <a:xfrm>
          <a:off x="3203575" y="1889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119</xdr:row>
      <xdr:rowOff>0</xdr:rowOff>
    </xdr:from>
    <xdr:ext cx="57150" cy="809625"/>
    <xdr:sp macro="" textlink="">
      <xdr:nvSpPr>
        <xdr:cNvPr id="1349" name="Text Box 1">
          <a:extLst>
            <a:ext uri="{FF2B5EF4-FFF2-40B4-BE49-F238E27FC236}">
              <a16:creationId xmlns:a16="http://schemas.microsoft.com/office/drawing/2014/main" id="{6DFC45BB-28B9-4F83-9329-1D96DC703CD0}"/>
            </a:ext>
          </a:extLst>
        </xdr:cNvPr>
        <xdr:cNvSpPr txBox="1">
          <a:spLocks noChangeArrowheads="1"/>
        </xdr:cNvSpPr>
      </xdr:nvSpPr>
      <xdr:spPr bwMode="auto">
        <a:xfrm>
          <a:off x="3203575" y="1889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119</xdr:row>
      <xdr:rowOff>0</xdr:rowOff>
    </xdr:from>
    <xdr:ext cx="57150" cy="809625"/>
    <xdr:sp macro="" textlink="">
      <xdr:nvSpPr>
        <xdr:cNvPr id="1350" name="Text Box 1">
          <a:extLst>
            <a:ext uri="{FF2B5EF4-FFF2-40B4-BE49-F238E27FC236}">
              <a16:creationId xmlns:a16="http://schemas.microsoft.com/office/drawing/2014/main" id="{D9950D10-AF56-47C3-B020-4F0CD2E1E4A5}"/>
            </a:ext>
          </a:extLst>
        </xdr:cNvPr>
        <xdr:cNvSpPr txBox="1">
          <a:spLocks noChangeArrowheads="1"/>
        </xdr:cNvSpPr>
      </xdr:nvSpPr>
      <xdr:spPr bwMode="auto">
        <a:xfrm>
          <a:off x="3203575" y="1889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119</xdr:row>
      <xdr:rowOff>0</xdr:rowOff>
    </xdr:from>
    <xdr:ext cx="57150" cy="809625"/>
    <xdr:sp macro="" textlink="">
      <xdr:nvSpPr>
        <xdr:cNvPr id="1351" name="Text Box 1">
          <a:extLst>
            <a:ext uri="{FF2B5EF4-FFF2-40B4-BE49-F238E27FC236}">
              <a16:creationId xmlns:a16="http://schemas.microsoft.com/office/drawing/2014/main" id="{ECD9C350-CC34-4DDB-A634-6CB21E43C80A}"/>
            </a:ext>
          </a:extLst>
        </xdr:cNvPr>
        <xdr:cNvSpPr txBox="1">
          <a:spLocks noChangeArrowheads="1"/>
        </xdr:cNvSpPr>
      </xdr:nvSpPr>
      <xdr:spPr bwMode="auto">
        <a:xfrm>
          <a:off x="3203575" y="1889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52" name="Text Box 1">
          <a:extLst>
            <a:ext uri="{FF2B5EF4-FFF2-40B4-BE49-F238E27FC236}">
              <a16:creationId xmlns:a16="http://schemas.microsoft.com/office/drawing/2014/main" id="{C9503DE7-E3DC-4538-A0A7-1CE5B1E6981A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53" name="Text Box 1">
          <a:extLst>
            <a:ext uri="{FF2B5EF4-FFF2-40B4-BE49-F238E27FC236}">
              <a16:creationId xmlns:a16="http://schemas.microsoft.com/office/drawing/2014/main" id="{AB7A89CD-8F99-4774-8664-C129685F585E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54" name="Text Box 1">
          <a:extLst>
            <a:ext uri="{FF2B5EF4-FFF2-40B4-BE49-F238E27FC236}">
              <a16:creationId xmlns:a16="http://schemas.microsoft.com/office/drawing/2014/main" id="{218BBFD6-0C1C-4378-911E-F59C92EBC1A8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55" name="Text Box 1">
          <a:extLst>
            <a:ext uri="{FF2B5EF4-FFF2-40B4-BE49-F238E27FC236}">
              <a16:creationId xmlns:a16="http://schemas.microsoft.com/office/drawing/2014/main" id="{C2DCEC56-D6B1-457C-95AF-62846698A75A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56" name="Text Box 1">
          <a:extLst>
            <a:ext uri="{FF2B5EF4-FFF2-40B4-BE49-F238E27FC236}">
              <a16:creationId xmlns:a16="http://schemas.microsoft.com/office/drawing/2014/main" id="{13833ADE-82B0-46ED-9DA5-408ED9DC91E6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57" name="Text Box 1">
          <a:extLst>
            <a:ext uri="{FF2B5EF4-FFF2-40B4-BE49-F238E27FC236}">
              <a16:creationId xmlns:a16="http://schemas.microsoft.com/office/drawing/2014/main" id="{885C9208-6CC4-4B8E-BDE3-9AAA007D9394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58" name="Text Box 1">
          <a:extLst>
            <a:ext uri="{FF2B5EF4-FFF2-40B4-BE49-F238E27FC236}">
              <a16:creationId xmlns:a16="http://schemas.microsoft.com/office/drawing/2014/main" id="{AF5D9E1D-C796-4D88-BBCF-D98FDEF9A153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59" name="Text Box 1">
          <a:extLst>
            <a:ext uri="{FF2B5EF4-FFF2-40B4-BE49-F238E27FC236}">
              <a16:creationId xmlns:a16="http://schemas.microsoft.com/office/drawing/2014/main" id="{EE023B14-42A8-44F7-A9E9-310C9F1DF932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60" name="Text Box 1">
          <a:extLst>
            <a:ext uri="{FF2B5EF4-FFF2-40B4-BE49-F238E27FC236}">
              <a16:creationId xmlns:a16="http://schemas.microsoft.com/office/drawing/2014/main" id="{A376715C-AA42-4077-93C8-9FD3EF67C30D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61" name="Text Box 1">
          <a:extLst>
            <a:ext uri="{FF2B5EF4-FFF2-40B4-BE49-F238E27FC236}">
              <a16:creationId xmlns:a16="http://schemas.microsoft.com/office/drawing/2014/main" id="{6E2AA019-1384-4096-8E23-85432776E2E0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62" name="Text Box 1">
          <a:extLst>
            <a:ext uri="{FF2B5EF4-FFF2-40B4-BE49-F238E27FC236}">
              <a16:creationId xmlns:a16="http://schemas.microsoft.com/office/drawing/2014/main" id="{5BC43618-1A74-493E-92E6-FF896E0B02FB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63" name="Text Box 1">
          <a:extLst>
            <a:ext uri="{FF2B5EF4-FFF2-40B4-BE49-F238E27FC236}">
              <a16:creationId xmlns:a16="http://schemas.microsoft.com/office/drawing/2014/main" id="{A96167FF-336F-4B61-8E0D-C53E19846F97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64" name="Text Box 1">
          <a:extLst>
            <a:ext uri="{FF2B5EF4-FFF2-40B4-BE49-F238E27FC236}">
              <a16:creationId xmlns:a16="http://schemas.microsoft.com/office/drawing/2014/main" id="{EEA1C643-3139-4D58-9928-0A95925D17F5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65" name="Text Box 1">
          <a:extLst>
            <a:ext uri="{FF2B5EF4-FFF2-40B4-BE49-F238E27FC236}">
              <a16:creationId xmlns:a16="http://schemas.microsoft.com/office/drawing/2014/main" id="{7807AA22-B137-424D-B4AC-6507739066FC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66" name="Text Box 1">
          <a:extLst>
            <a:ext uri="{FF2B5EF4-FFF2-40B4-BE49-F238E27FC236}">
              <a16:creationId xmlns:a16="http://schemas.microsoft.com/office/drawing/2014/main" id="{E37B9832-5191-45AB-B6B7-05568776B1C3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67" name="Text Box 1">
          <a:extLst>
            <a:ext uri="{FF2B5EF4-FFF2-40B4-BE49-F238E27FC236}">
              <a16:creationId xmlns:a16="http://schemas.microsoft.com/office/drawing/2014/main" id="{FDA52757-B6AA-4D80-A12E-83D1150E5CCA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68" name="Text Box 1">
          <a:extLst>
            <a:ext uri="{FF2B5EF4-FFF2-40B4-BE49-F238E27FC236}">
              <a16:creationId xmlns:a16="http://schemas.microsoft.com/office/drawing/2014/main" id="{507C1BAA-856F-4D40-9B43-AA7CD6214A25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69" name="Text Box 1">
          <a:extLst>
            <a:ext uri="{FF2B5EF4-FFF2-40B4-BE49-F238E27FC236}">
              <a16:creationId xmlns:a16="http://schemas.microsoft.com/office/drawing/2014/main" id="{39C12AFD-FD8E-4C20-A4C0-BF1D925DA221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70" name="Text Box 1">
          <a:extLst>
            <a:ext uri="{FF2B5EF4-FFF2-40B4-BE49-F238E27FC236}">
              <a16:creationId xmlns:a16="http://schemas.microsoft.com/office/drawing/2014/main" id="{F5553004-E9C7-4826-8294-219793F90D61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71" name="Text Box 1">
          <a:extLst>
            <a:ext uri="{FF2B5EF4-FFF2-40B4-BE49-F238E27FC236}">
              <a16:creationId xmlns:a16="http://schemas.microsoft.com/office/drawing/2014/main" id="{1EF22835-692F-431C-AA6D-BF815DA67E06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72" name="Text Box 1">
          <a:extLst>
            <a:ext uri="{FF2B5EF4-FFF2-40B4-BE49-F238E27FC236}">
              <a16:creationId xmlns:a16="http://schemas.microsoft.com/office/drawing/2014/main" id="{1A7C0229-FF58-446B-8B2B-F93E5D35F034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73" name="Text Box 1">
          <a:extLst>
            <a:ext uri="{FF2B5EF4-FFF2-40B4-BE49-F238E27FC236}">
              <a16:creationId xmlns:a16="http://schemas.microsoft.com/office/drawing/2014/main" id="{941B4BBF-C590-44F6-B3B9-25C17157F6B1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74" name="Text Box 1">
          <a:extLst>
            <a:ext uri="{FF2B5EF4-FFF2-40B4-BE49-F238E27FC236}">
              <a16:creationId xmlns:a16="http://schemas.microsoft.com/office/drawing/2014/main" id="{B2DD29C8-17F3-4275-BD5C-937B0447E732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75" name="Text Box 1">
          <a:extLst>
            <a:ext uri="{FF2B5EF4-FFF2-40B4-BE49-F238E27FC236}">
              <a16:creationId xmlns:a16="http://schemas.microsoft.com/office/drawing/2014/main" id="{AA8F1A41-046E-4B1A-9282-97870340277C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76" name="Text Box 1">
          <a:extLst>
            <a:ext uri="{FF2B5EF4-FFF2-40B4-BE49-F238E27FC236}">
              <a16:creationId xmlns:a16="http://schemas.microsoft.com/office/drawing/2014/main" id="{583B2398-A3AA-4DA5-93EB-15F8011C0021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77" name="Text Box 1">
          <a:extLst>
            <a:ext uri="{FF2B5EF4-FFF2-40B4-BE49-F238E27FC236}">
              <a16:creationId xmlns:a16="http://schemas.microsoft.com/office/drawing/2014/main" id="{AF82F506-F5C3-40FC-8E7E-82A86A52CB7D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78" name="Text Box 1">
          <a:extLst>
            <a:ext uri="{FF2B5EF4-FFF2-40B4-BE49-F238E27FC236}">
              <a16:creationId xmlns:a16="http://schemas.microsoft.com/office/drawing/2014/main" id="{997D2018-251A-4843-9D14-72977579CCE2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79" name="Text Box 1">
          <a:extLst>
            <a:ext uri="{FF2B5EF4-FFF2-40B4-BE49-F238E27FC236}">
              <a16:creationId xmlns:a16="http://schemas.microsoft.com/office/drawing/2014/main" id="{50ED4311-54AF-4CE3-A55B-5AF13F8681DC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80" name="Text Box 1">
          <a:extLst>
            <a:ext uri="{FF2B5EF4-FFF2-40B4-BE49-F238E27FC236}">
              <a16:creationId xmlns:a16="http://schemas.microsoft.com/office/drawing/2014/main" id="{66400E7A-C8D2-4F05-A7A2-E989E5C13B9A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81" name="Text Box 1">
          <a:extLst>
            <a:ext uri="{FF2B5EF4-FFF2-40B4-BE49-F238E27FC236}">
              <a16:creationId xmlns:a16="http://schemas.microsoft.com/office/drawing/2014/main" id="{0DEC4492-5D1C-4CFD-B98D-C72F213191E0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82" name="Text Box 1">
          <a:extLst>
            <a:ext uri="{FF2B5EF4-FFF2-40B4-BE49-F238E27FC236}">
              <a16:creationId xmlns:a16="http://schemas.microsoft.com/office/drawing/2014/main" id="{4D2D943C-ABA3-4C3B-A299-56D966ECD92C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83" name="Text Box 1">
          <a:extLst>
            <a:ext uri="{FF2B5EF4-FFF2-40B4-BE49-F238E27FC236}">
              <a16:creationId xmlns:a16="http://schemas.microsoft.com/office/drawing/2014/main" id="{3142B79B-B417-4F14-AEE0-6EA7CF8C4806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84" name="Text Box 1">
          <a:extLst>
            <a:ext uri="{FF2B5EF4-FFF2-40B4-BE49-F238E27FC236}">
              <a16:creationId xmlns:a16="http://schemas.microsoft.com/office/drawing/2014/main" id="{742F06C8-EE92-4E66-8463-59717431F62A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85" name="Text Box 1">
          <a:extLst>
            <a:ext uri="{FF2B5EF4-FFF2-40B4-BE49-F238E27FC236}">
              <a16:creationId xmlns:a16="http://schemas.microsoft.com/office/drawing/2014/main" id="{EA865158-1A29-4AB5-913A-D93F5101E08A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86" name="Text Box 1">
          <a:extLst>
            <a:ext uri="{FF2B5EF4-FFF2-40B4-BE49-F238E27FC236}">
              <a16:creationId xmlns:a16="http://schemas.microsoft.com/office/drawing/2014/main" id="{6438A60F-EB10-45A6-BDC7-2A5C8419789A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87" name="Text Box 1">
          <a:extLst>
            <a:ext uri="{FF2B5EF4-FFF2-40B4-BE49-F238E27FC236}">
              <a16:creationId xmlns:a16="http://schemas.microsoft.com/office/drawing/2014/main" id="{C58FA186-3D49-4F7A-B76B-23B7AE10A393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88" name="Text Box 1">
          <a:extLst>
            <a:ext uri="{FF2B5EF4-FFF2-40B4-BE49-F238E27FC236}">
              <a16:creationId xmlns:a16="http://schemas.microsoft.com/office/drawing/2014/main" id="{46BAD5E3-7D5B-4FEB-901A-D1EA4AED2ACF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89" name="Text Box 1">
          <a:extLst>
            <a:ext uri="{FF2B5EF4-FFF2-40B4-BE49-F238E27FC236}">
              <a16:creationId xmlns:a16="http://schemas.microsoft.com/office/drawing/2014/main" id="{4FA769F3-6563-4BD9-A3FD-05356DAA4C0B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90" name="Text Box 1">
          <a:extLst>
            <a:ext uri="{FF2B5EF4-FFF2-40B4-BE49-F238E27FC236}">
              <a16:creationId xmlns:a16="http://schemas.microsoft.com/office/drawing/2014/main" id="{8E9FADDD-FAF2-4B90-B4E1-D52B5A4F9FAC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91" name="Text Box 1">
          <a:extLst>
            <a:ext uri="{FF2B5EF4-FFF2-40B4-BE49-F238E27FC236}">
              <a16:creationId xmlns:a16="http://schemas.microsoft.com/office/drawing/2014/main" id="{0C15E9A0-B5F0-4BC1-8BF5-4E5882BB82A7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92" name="Text Box 1">
          <a:extLst>
            <a:ext uri="{FF2B5EF4-FFF2-40B4-BE49-F238E27FC236}">
              <a16:creationId xmlns:a16="http://schemas.microsoft.com/office/drawing/2014/main" id="{9E20620D-D7CE-4534-9C10-C3748F609A7D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93" name="Text Box 1">
          <a:extLst>
            <a:ext uri="{FF2B5EF4-FFF2-40B4-BE49-F238E27FC236}">
              <a16:creationId xmlns:a16="http://schemas.microsoft.com/office/drawing/2014/main" id="{46A06FA1-1794-4146-B9FE-7EEE263D754C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94" name="Text Box 1">
          <a:extLst>
            <a:ext uri="{FF2B5EF4-FFF2-40B4-BE49-F238E27FC236}">
              <a16:creationId xmlns:a16="http://schemas.microsoft.com/office/drawing/2014/main" id="{E8AD7A3C-9B73-432B-9B14-1C47A1D9B900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95" name="Text Box 1">
          <a:extLst>
            <a:ext uri="{FF2B5EF4-FFF2-40B4-BE49-F238E27FC236}">
              <a16:creationId xmlns:a16="http://schemas.microsoft.com/office/drawing/2014/main" id="{EB77BF4F-A324-4162-B033-C0C6875B5584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96" name="Text Box 1">
          <a:extLst>
            <a:ext uri="{FF2B5EF4-FFF2-40B4-BE49-F238E27FC236}">
              <a16:creationId xmlns:a16="http://schemas.microsoft.com/office/drawing/2014/main" id="{DDC45210-4A92-4701-B647-A22909028421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97" name="Text Box 1">
          <a:extLst>
            <a:ext uri="{FF2B5EF4-FFF2-40B4-BE49-F238E27FC236}">
              <a16:creationId xmlns:a16="http://schemas.microsoft.com/office/drawing/2014/main" id="{71990722-75D7-4A3D-846D-0662E4C34630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98" name="Text Box 1">
          <a:extLst>
            <a:ext uri="{FF2B5EF4-FFF2-40B4-BE49-F238E27FC236}">
              <a16:creationId xmlns:a16="http://schemas.microsoft.com/office/drawing/2014/main" id="{AC35F851-DB51-4772-8955-77D04547F50A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399" name="Text Box 1">
          <a:extLst>
            <a:ext uri="{FF2B5EF4-FFF2-40B4-BE49-F238E27FC236}">
              <a16:creationId xmlns:a16="http://schemas.microsoft.com/office/drawing/2014/main" id="{076E3E7D-F840-406E-894A-ECD6A48BDB5F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119</xdr:row>
      <xdr:rowOff>0</xdr:rowOff>
    </xdr:from>
    <xdr:ext cx="57150" cy="809625"/>
    <xdr:sp macro="" textlink="">
      <xdr:nvSpPr>
        <xdr:cNvPr id="1400" name="Text Box 1">
          <a:extLst>
            <a:ext uri="{FF2B5EF4-FFF2-40B4-BE49-F238E27FC236}">
              <a16:creationId xmlns:a16="http://schemas.microsoft.com/office/drawing/2014/main" id="{97D59F33-1AA3-4BC3-B8C0-78887E7F28E1}"/>
            </a:ext>
          </a:extLst>
        </xdr:cNvPr>
        <xdr:cNvSpPr txBox="1">
          <a:spLocks noChangeArrowheads="1"/>
        </xdr:cNvSpPr>
      </xdr:nvSpPr>
      <xdr:spPr bwMode="auto">
        <a:xfrm>
          <a:off x="3203575" y="1889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119</xdr:row>
      <xdr:rowOff>0</xdr:rowOff>
    </xdr:from>
    <xdr:ext cx="57150" cy="809625"/>
    <xdr:sp macro="" textlink="">
      <xdr:nvSpPr>
        <xdr:cNvPr id="1401" name="Text Box 1">
          <a:extLst>
            <a:ext uri="{FF2B5EF4-FFF2-40B4-BE49-F238E27FC236}">
              <a16:creationId xmlns:a16="http://schemas.microsoft.com/office/drawing/2014/main" id="{5D897D07-77A6-4B6A-99F6-E5CAC44FDAEF}"/>
            </a:ext>
          </a:extLst>
        </xdr:cNvPr>
        <xdr:cNvSpPr txBox="1">
          <a:spLocks noChangeArrowheads="1"/>
        </xdr:cNvSpPr>
      </xdr:nvSpPr>
      <xdr:spPr bwMode="auto">
        <a:xfrm>
          <a:off x="3203575" y="1889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119</xdr:row>
      <xdr:rowOff>0</xdr:rowOff>
    </xdr:from>
    <xdr:ext cx="57150" cy="809625"/>
    <xdr:sp macro="" textlink="">
      <xdr:nvSpPr>
        <xdr:cNvPr id="1402" name="Text Box 1">
          <a:extLst>
            <a:ext uri="{FF2B5EF4-FFF2-40B4-BE49-F238E27FC236}">
              <a16:creationId xmlns:a16="http://schemas.microsoft.com/office/drawing/2014/main" id="{28F62D70-EB48-4322-93DA-DFF5B61A815B}"/>
            </a:ext>
          </a:extLst>
        </xdr:cNvPr>
        <xdr:cNvSpPr txBox="1">
          <a:spLocks noChangeArrowheads="1"/>
        </xdr:cNvSpPr>
      </xdr:nvSpPr>
      <xdr:spPr bwMode="auto">
        <a:xfrm>
          <a:off x="3203575" y="1889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119</xdr:row>
      <xdr:rowOff>0</xdr:rowOff>
    </xdr:from>
    <xdr:ext cx="57150" cy="809625"/>
    <xdr:sp macro="" textlink="">
      <xdr:nvSpPr>
        <xdr:cNvPr id="1403" name="Text Box 1">
          <a:extLst>
            <a:ext uri="{FF2B5EF4-FFF2-40B4-BE49-F238E27FC236}">
              <a16:creationId xmlns:a16="http://schemas.microsoft.com/office/drawing/2014/main" id="{613A03B5-9CC1-48F2-8967-51A9F341D456}"/>
            </a:ext>
          </a:extLst>
        </xdr:cNvPr>
        <xdr:cNvSpPr txBox="1">
          <a:spLocks noChangeArrowheads="1"/>
        </xdr:cNvSpPr>
      </xdr:nvSpPr>
      <xdr:spPr bwMode="auto">
        <a:xfrm>
          <a:off x="3203575" y="1889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119</xdr:row>
      <xdr:rowOff>0</xdr:rowOff>
    </xdr:from>
    <xdr:ext cx="57150" cy="809625"/>
    <xdr:sp macro="" textlink="">
      <xdr:nvSpPr>
        <xdr:cNvPr id="1404" name="Text Box 1">
          <a:extLst>
            <a:ext uri="{FF2B5EF4-FFF2-40B4-BE49-F238E27FC236}">
              <a16:creationId xmlns:a16="http://schemas.microsoft.com/office/drawing/2014/main" id="{190C6C7D-C4D1-436D-93B3-6FB99DDB526B}"/>
            </a:ext>
          </a:extLst>
        </xdr:cNvPr>
        <xdr:cNvSpPr txBox="1">
          <a:spLocks noChangeArrowheads="1"/>
        </xdr:cNvSpPr>
      </xdr:nvSpPr>
      <xdr:spPr bwMode="auto">
        <a:xfrm>
          <a:off x="3203575" y="1889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119</xdr:row>
      <xdr:rowOff>0</xdr:rowOff>
    </xdr:from>
    <xdr:ext cx="57150" cy="809625"/>
    <xdr:sp macro="" textlink="">
      <xdr:nvSpPr>
        <xdr:cNvPr id="1405" name="Text Box 1">
          <a:extLst>
            <a:ext uri="{FF2B5EF4-FFF2-40B4-BE49-F238E27FC236}">
              <a16:creationId xmlns:a16="http://schemas.microsoft.com/office/drawing/2014/main" id="{0CA7BFE4-7351-48C5-9C55-B87A8CEAB7B0}"/>
            </a:ext>
          </a:extLst>
        </xdr:cNvPr>
        <xdr:cNvSpPr txBox="1">
          <a:spLocks noChangeArrowheads="1"/>
        </xdr:cNvSpPr>
      </xdr:nvSpPr>
      <xdr:spPr bwMode="auto">
        <a:xfrm>
          <a:off x="3203575" y="1889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06" name="Text Box 1">
          <a:extLst>
            <a:ext uri="{FF2B5EF4-FFF2-40B4-BE49-F238E27FC236}">
              <a16:creationId xmlns:a16="http://schemas.microsoft.com/office/drawing/2014/main" id="{C9DA4D19-24BE-489E-90FF-B13B9DD06CBE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07" name="Text Box 1">
          <a:extLst>
            <a:ext uri="{FF2B5EF4-FFF2-40B4-BE49-F238E27FC236}">
              <a16:creationId xmlns:a16="http://schemas.microsoft.com/office/drawing/2014/main" id="{6CF109AA-0BE0-48D4-9DF2-A00E94ACB812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08" name="Text Box 1">
          <a:extLst>
            <a:ext uri="{FF2B5EF4-FFF2-40B4-BE49-F238E27FC236}">
              <a16:creationId xmlns:a16="http://schemas.microsoft.com/office/drawing/2014/main" id="{3DD48775-C37F-4D9F-B57E-BB583B7BC1F9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09" name="Text Box 1">
          <a:extLst>
            <a:ext uri="{FF2B5EF4-FFF2-40B4-BE49-F238E27FC236}">
              <a16:creationId xmlns:a16="http://schemas.microsoft.com/office/drawing/2014/main" id="{4BBB6825-24B2-480A-A4F0-A2C1B6A1098A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10" name="Text Box 1">
          <a:extLst>
            <a:ext uri="{FF2B5EF4-FFF2-40B4-BE49-F238E27FC236}">
              <a16:creationId xmlns:a16="http://schemas.microsoft.com/office/drawing/2014/main" id="{E247A557-2BE6-47FA-BBE9-EA3C6BBA90E4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11" name="Text Box 1">
          <a:extLst>
            <a:ext uri="{FF2B5EF4-FFF2-40B4-BE49-F238E27FC236}">
              <a16:creationId xmlns:a16="http://schemas.microsoft.com/office/drawing/2014/main" id="{6DFEBB0E-4C9B-4E97-AC56-85418DA767D7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12" name="Text Box 1">
          <a:extLst>
            <a:ext uri="{FF2B5EF4-FFF2-40B4-BE49-F238E27FC236}">
              <a16:creationId xmlns:a16="http://schemas.microsoft.com/office/drawing/2014/main" id="{38902A46-CD7C-4C12-9C10-822047F311CD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13" name="Text Box 1">
          <a:extLst>
            <a:ext uri="{FF2B5EF4-FFF2-40B4-BE49-F238E27FC236}">
              <a16:creationId xmlns:a16="http://schemas.microsoft.com/office/drawing/2014/main" id="{9D0FF982-C3B6-4820-872F-234BE216FFEE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14" name="Text Box 1">
          <a:extLst>
            <a:ext uri="{FF2B5EF4-FFF2-40B4-BE49-F238E27FC236}">
              <a16:creationId xmlns:a16="http://schemas.microsoft.com/office/drawing/2014/main" id="{418E3684-50DF-4CC6-A958-13AA3D0EDE93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15" name="Text Box 1">
          <a:extLst>
            <a:ext uri="{FF2B5EF4-FFF2-40B4-BE49-F238E27FC236}">
              <a16:creationId xmlns:a16="http://schemas.microsoft.com/office/drawing/2014/main" id="{9917C3F9-72DE-4317-B4C2-73FC0C5287C2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16" name="Text Box 1">
          <a:extLst>
            <a:ext uri="{FF2B5EF4-FFF2-40B4-BE49-F238E27FC236}">
              <a16:creationId xmlns:a16="http://schemas.microsoft.com/office/drawing/2014/main" id="{37BB269B-A42D-480A-A379-604C3512B14D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17" name="Text Box 1">
          <a:extLst>
            <a:ext uri="{FF2B5EF4-FFF2-40B4-BE49-F238E27FC236}">
              <a16:creationId xmlns:a16="http://schemas.microsoft.com/office/drawing/2014/main" id="{2693F2F2-CFD2-49AC-AFE0-75D1B318C719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18" name="Text Box 1">
          <a:extLst>
            <a:ext uri="{FF2B5EF4-FFF2-40B4-BE49-F238E27FC236}">
              <a16:creationId xmlns:a16="http://schemas.microsoft.com/office/drawing/2014/main" id="{2CF1F4F7-6311-4045-8DC1-7CC591F2EBD1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19" name="Text Box 1">
          <a:extLst>
            <a:ext uri="{FF2B5EF4-FFF2-40B4-BE49-F238E27FC236}">
              <a16:creationId xmlns:a16="http://schemas.microsoft.com/office/drawing/2014/main" id="{995BE8E1-6F76-4B2A-AF33-0F0FD12FA152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20" name="Text Box 1">
          <a:extLst>
            <a:ext uri="{FF2B5EF4-FFF2-40B4-BE49-F238E27FC236}">
              <a16:creationId xmlns:a16="http://schemas.microsoft.com/office/drawing/2014/main" id="{18315B38-0DF7-4012-B4B3-0D717F5DEA7F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21" name="Text Box 1">
          <a:extLst>
            <a:ext uri="{FF2B5EF4-FFF2-40B4-BE49-F238E27FC236}">
              <a16:creationId xmlns:a16="http://schemas.microsoft.com/office/drawing/2014/main" id="{99920B09-4623-4C92-8A01-F444411A26F6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22" name="Text Box 1">
          <a:extLst>
            <a:ext uri="{FF2B5EF4-FFF2-40B4-BE49-F238E27FC236}">
              <a16:creationId xmlns:a16="http://schemas.microsoft.com/office/drawing/2014/main" id="{449EC5E4-1EAD-4ED2-8398-8FE8D872D299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23" name="Text Box 1">
          <a:extLst>
            <a:ext uri="{FF2B5EF4-FFF2-40B4-BE49-F238E27FC236}">
              <a16:creationId xmlns:a16="http://schemas.microsoft.com/office/drawing/2014/main" id="{CB5DEB6F-4F56-4D94-8323-A165C8EA34CB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24" name="Text Box 1">
          <a:extLst>
            <a:ext uri="{FF2B5EF4-FFF2-40B4-BE49-F238E27FC236}">
              <a16:creationId xmlns:a16="http://schemas.microsoft.com/office/drawing/2014/main" id="{D26D6EF9-E0E9-4AD0-A75D-70BE458C46CE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25" name="Text Box 1">
          <a:extLst>
            <a:ext uri="{FF2B5EF4-FFF2-40B4-BE49-F238E27FC236}">
              <a16:creationId xmlns:a16="http://schemas.microsoft.com/office/drawing/2014/main" id="{5DC17537-7B6A-494A-825E-F69CF69EFDA9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26" name="Text Box 1">
          <a:extLst>
            <a:ext uri="{FF2B5EF4-FFF2-40B4-BE49-F238E27FC236}">
              <a16:creationId xmlns:a16="http://schemas.microsoft.com/office/drawing/2014/main" id="{553D9508-4468-4E10-912E-6353C5586A50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27" name="Text Box 1">
          <a:extLst>
            <a:ext uri="{FF2B5EF4-FFF2-40B4-BE49-F238E27FC236}">
              <a16:creationId xmlns:a16="http://schemas.microsoft.com/office/drawing/2014/main" id="{BE8C8913-C5E8-4BCC-A5A0-A87B7821D866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28" name="Text Box 1">
          <a:extLst>
            <a:ext uri="{FF2B5EF4-FFF2-40B4-BE49-F238E27FC236}">
              <a16:creationId xmlns:a16="http://schemas.microsoft.com/office/drawing/2014/main" id="{264AF159-F321-4F5D-9ADC-704527968552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29" name="Text Box 1">
          <a:extLst>
            <a:ext uri="{FF2B5EF4-FFF2-40B4-BE49-F238E27FC236}">
              <a16:creationId xmlns:a16="http://schemas.microsoft.com/office/drawing/2014/main" id="{AD1D15AD-CF5A-4892-80EE-A3858990D8B3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30" name="Text Box 1">
          <a:extLst>
            <a:ext uri="{FF2B5EF4-FFF2-40B4-BE49-F238E27FC236}">
              <a16:creationId xmlns:a16="http://schemas.microsoft.com/office/drawing/2014/main" id="{35A97798-9055-4C11-908C-9F218CAC0EC9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31" name="Text Box 1">
          <a:extLst>
            <a:ext uri="{FF2B5EF4-FFF2-40B4-BE49-F238E27FC236}">
              <a16:creationId xmlns:a16="http://schemas.microsoft.com/office/drawing/2014/main" id="{52D4B4EA-3D01-41B8-A6C9-63EEE8BDF319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32" name="Text Box 1">
          <a:extLst>
            <a:ext uri="{FF2B5EF4-FFF2-40B4-BE49-F238E27FC236}">
              <a16:creationId xmlns:a16="http://schemas.microsoft.com/office/drawing/2014/main" id="{B349159F-4533-4115-B5AD-C3A749192D56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33" name="Text Box 1">
          <a:extLst>
            <a:ext uri="{FF2B5EF4-FFF2-40B4-BE49-F238E27FC236}">
              <a16:creationId xmlns:a16="http://schemas.microsoft.com/office/drawing/2014/main" id="{0ED580F3-6052-4D62-85DB-AB310DFE3165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34" name="Text Box 1">
          <a:extLst>
            <a:ext uri="{FF2B5EF4-FFF2-40B4-BE49-F238E27FC236}">
              <a16:creationId xmlns:a16="http://schemas.microsoft.com/office/drawing/2014/main" id="{8A29E3E0-6C1E-443D-AD3F-70B090BF1B18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35" name="Text Box 1">
          <a:extLst>
            <a:ext uri="{FF2B5EF4-FFF2-40B4-BE49-F238E27FC236}">
              <a16:creationId xmlns:a16="http://schemas.microsoft.com/office/drawing/2014/main" id="{4B7BE704-7871-4452-BFC7-7607ED78E002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36" name="Text Box 1">
          <a:extLst>
            <a:ext uri="{FF2B5EF4-FFF2-40B4-BE49-F238E27FC236}">
              <a16:creationId xmlns:a16="http://schemas.microsoft.com/office/drawing/2014/main" id="{06A450E8-4849-4D93-BBC6-DCCDB2C5E651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37" name="Text Box 1">
          <a:extLst>
            <a:ext uri="{FF2B5EF4-FFF2-40B4-BE49-F238E27FC236}">
              <a16:creationId xmlns:a16="http://schemas.microsoft.com/office/drawing/2014/main" id="{9C26AD69-E60F-4CA5-B914-FBF7F6CB12C7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38" name="Text Box 1">
          <a:extLst>
            <a:ext uri="{FF2B5EF4-FFF2-40B4-BE49-F238E27FC236}">
              <a16:creationId xmlns:a16="http://schemas.microsoft.com/office/drawing/2014/main" id="{3C55F049-C79C-4D18-A41E-1350BE4073F8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39" name="Text Box 1">
          <a:extLst>
            <a:ext uri="{FF2B5EF4-FFF2-40B4-BE49-F238E27FC236}">
              <a16:creationId xmlns:a16="http://schemas.microsoft.com/office/drawing/2014/main" id="{4E305E6F-7E4A-48DF-825E-DB65078F1BC2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40" name="Text Box 1">
          <a:extLst>
            <a:ext uri="{FF2B5EF4-FFF2-40B4-BE49-F238E27FC236}">
              <a16:creationId xmlns:a16="http://schemas.microsoft.com/office/drawing/2014/main" id="{04A4B6BA-9EF3-494D-BE63-3C0AD70807FE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41" name="Text Box 1">
          <a:extLst>
            <a:ext uri="{FF2B5EF4-FFF2-40B4-BE49-F238E27FC236}">
              <a16:creationId xmlns:a16="http://schemas.microsoft.com/office/drawing/2014/main" id="{6F94CCE6-DB64-4202-8EBC-1CE2B8F62556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42" name="Text Box 1">
          <a:extLst>
            <a:ext uri="{FF2B5EF4-FFF2-40B4-BE49-F238E27FC236}">
              <a16:creationId xmlns:a16="http://schemas.microsoft.com/office/drawing/2014/main" id="{5EC8ED58-2ACB-4A49-8526-D987F6D8E30D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43" name="Text Box 1">
          <a:extLst>
            <a:ext uri="{FF2B5EF4-FFF2-40B4-BE49-F238E27FC236}">
              <a16:creationId xmlns:a16="http://schemas.microsoft.com/office/drawing/2014/main" id="{1A207B50-1EAE-49F6-BFED-5F8DBFB39D2A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44" name="Text Box 1">
          <a:extLst>
            <a:ext uri="{FF2B5EF4-FFF2-40B4-BE49-F238E27FC236}">
              <a16:creationId xmlns:a16="http://schemas.microsoft.com/office/drawing/2014/main" id="{DB54E888-D937-4102-A600-4833E08DB87A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45" name="Text Box 1">
          <a:extLst>
            <a:ext uri="{FF2B5EF4-FFF2-40B4-BE49-F238E27FC236}">
              <a16:creationId xmlns:a16="http://schemas.microsoft.com/office/drawing/2014/main" id="{8A92B488-97FF-4F58-B74B-0FB3B10E5E3E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46" name="Text Box 1">
          <a:extLst>
            <a:ext uri="{FF2B5EF4-FFF2-40B4-BE49-F238E27FC236}">
              <a16:creationId xmlns:a16="http://schemas.microsoft.com/office/drawing/2014/main" id="{B504EE70-69CB-4A10-9454-37251E622319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47" name="Text Box 1">
          <a:extLst>
            <a:ext uri="{FF2B5EF4-FFF2-40B4-BE49-F238E27FC236}">
              <a16:creationId xmlns:a16="http://schemas.microsoft.com/office/drawing/2014/main" id="{8F62CBE1-3DC6-4205-91A4-EEAD8CACC52F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48" name="Text Box 1">
          <a:extLst>
            <a:ext uri="{FF2B5EF4-FFF2-40B4-BE49-F238E27FC236}">
              <a16:creationId xmlns:a16="http://schemas.microsoft.com/office/drawing/2014/main" id="{EE438B46-DD83-4B81-86D1-3BBE94C31384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49" name="Text Box 1">
          <a:extLst>
            <a:ext uri="{FF2B5EF4-FFF2-40B4-BE49-F238E27FC236}">
              <a16:creationId xmlns:a16="http://schemas.microsoft.com/office/drawing/2014/main" id="{6995BE47-577F-42B8-A9F9-56822D8A9733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50" name="Text Box 1">
          <a:extLst>
            <a:ext uri="{FF2B5EF4-FFF2-40B4-BE49-F238E27FC236}">
              <a16:creationId xmlns:a16="http://schemas.microsoft.com/office/drawing/2014/main" id="{BB35AB11-0FF9-4DB6-B5F8-345E205D6682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51" name="Text Box 1">
          <a:extLst>
            <a:ext uri="{FF2B5EF4-FFF2-40B4-BE49-F238E27FC236}">
              <a16:creationId xmlns:a16="http://schemas.microsoft.com/office/drawing/2014/main" id="{A207FF29-49EE-4E1C-B67C-0F55375C6360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52" name="Text Box 1">
          <a:extLst>
            <a:ext uri="{FF2B5EF4-FFF2-40B4-BE49-F238E27FC236}">
              <a16:creationId xmlns:a16="http://schemas.microsoft.com/office/drawing/2014/main" id="{49F5F013-DDDB-4A51-8115-B10263F31FD0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53" name="Text Box 1">
          <a:extLst>
            <a:ext uri="{FF2B5EF4-FFF2-40B4-BE49-F238E27FC236}">
              <a16:creationId xmlns:a16="http://schemas.microsoft.com/office/drawing/2014/main" id="{E4ABA7B6-EB45-4953-BA16-74190D19DFBD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119</xdr:row>
      <xdr:rowOff>0</xdr:rowOff>
    </xdr:from>
    <xdr:ext cx="57150" cy="809625"/>
    <xdr:sp macro="" textlink="">
      <xdr:nvSpPr>
        <xdr:cNvPr id="1454" name="Text Box 1">
          <a:extLst>
            <a:ext uri="{FF2B5EF4-FFF2-40B4-BE49-F238E27FC236}">
              <a16:creationId xmlns:a16="http://schemas.microsoft.com/office/drawing/2014/main" id="{26C0A1FD-2960-4BF5-8A71-2808D6558272}"/>
            </a:ext>
          </a:extLst>
        </xdr:cNvPr>
        <xdr:cNvSpPr txBox="1">
          <a:spLocks noChangeArrowheads="1"/>
        </xdr:cNvSpPr>
      </xdr:nvSpPr>
      <xdr:spPr bwMode="auto">
        <a:xfrm>
          <a:off x="3203575" y="1889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119</xdr:row>
      <xdr:rowOff>0</xdr:rowOff>
    </xdr:from>
    <xdr:ext cx="57150" cy="809625"/>
    <xdr:sp macro="" textlink="">
      <xdr:nvSpPr>
        <xdr:cNvPr id="1455" name="Text Box 1">
          <a:extLst>
            <a:ext uri="{FF2B5EF4-FFF2-40B4-BE49-F238E27FC236}">
              <a16:creationId xmlns:a16="http://schemas.microsoft.com/office/drawing/2014/main" id="{D77ECD17-498D-429B-B833-C05BF3372B4D}"/>
            </a:ext>
          </a:extLst>
        </xdr:cNvPr>
        <xdr:cNvSpPr txBox="1">
          <a:spLocks noChangeArrowheads="1"/>
        </xdr:cNvSpPr>
      </xdr:nvSpPr>
      <xdr:spPr bwMode="auto">
        <a:xfrm>
          <a:off x="3203575" y="1889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119</xdr:row>
      <xdr:rowOff>0</xdr:rowOff>
    </xdr:from>
    <xdr:ext cx="57150" cy="809625"/>
    <xdr:sp macro="" textlink="">
      <xdr:nvSpPr>
        <xdr:cNvPr id="1456" name="Text Box 1">
          <a:extLst>
            <a:ext uri="{FF2B5EF4-FFF2-40B4-BE49-F238E27FC236}">
              <a16:creationId xmlns:a16="http://schemas.microsoft.com/office/drawing/2014/main" id="{7F130523-C174-4A26-84CC-3013FA7DAD5F}"/>
            </a:ext>
          </a:extLst>
        </xdr:cNvPr>
        <xdr:cNvSpPr txBox="1">
          <a:spLocks noChangeArrowheads="1"/>
        </xdr:cNvSpPr>
      </xdr:nvSpPr>
      <xdr:spPr bwMode="auto">
        <a:xfrm>
          <a:off x="3203575" y="1889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119</xdr:row>
      <xdr:rowOff>0</xdr:rowOff>
    </xdr:from>
    <xdr:ext cx="57150" cy="809625"/>
    <xdr:sp macro="" textlink="">
      <xdr:nvSpPr>
        <xdr:cNvPr id="1457" name="Text Box 1">
          <a:extLst>
            <a:ext uri="{FF2B5EF4-FFF2-40B4-BE49-F238E27FC236}">
              <a16:creationId xmlns:a16="http://schemas.microsoft.com/office/drawing/2014/main" id="{0EE89FFA-B1B7-4602-9FEC-7F4D1E095BFB}"/>
            </a:ext>
          </a:extLst>
        </xdr:cNvPr>
        <xdr:cNvSpPr txBox="1">
          <a:spLocks noChangeArrowheads="1"/>
        </xdr:cNvSpPr>
      </xdr:nvSpPr>
      <xdr:spPr bwMode="auto">
        <a:xfrm>
          <a:off x="3203575" y="1889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119</xdr:row>
      <xdr:rowOff>0</xdr:rowOff>
    </xdr:from>
    <xdr:ext cx="57150" cy="809625"/>
    <xdr:sp macro="" textlink="">
      <xdr:nvSpPr>
        <xdr:cNvPr id="1458" name="Text Box 1">
          <a:extLst>
            <a:ext uri="{FF2B5EF4-FFF2-40B4-BE49-F238E27FC236}">
              <a16:creationId xmlns:a16="http://schemas.microsoft.com/office/drawing/2014/main" id="{D4D603AF-7A51-48F2-B97B-CD4C9830F1A4}"/>
            </a:ext>
          </a:extLst>
        </xdr:cNvPr>
        <xdr:cNvSpPr txBox="1">
          <a:spLocks noChangeArrowheads="1"/>
        </xdr:cNvSpPr>
      </xdr:nvSpPr>
      <xdr:spPr bwMode="auto">
        <a:xfrm>
          <a:off x="3203575" y="1889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119</xdr:row>
      <xdr:rowOff>0</xdr:rowOff>
    </xdr:from>
    <xdr:ext cx="57150" cy="809625"/>
    <xdr:sp macro="" textlink="">
      <xdr:nvSpPr>
        <xdr:cNvPr id="1459" name="Text Box 1">
          <a:extLst>
            <a:ext uri="{FF2B5EF4-FFF2-40B4-BE49-F238E27FC236}">
              <a16:creationId xmlns:a16="http://schemas.microsoft.com/office/drawing/2014/main" id="{514E8AEB-DDB3-4C46-92CD-98AEEB79065C}"/>
            </a:ext>
          </a:extLst>
        </xdr:cNvPr>
        <xdr:cNvSpPr txBox="1">
          <a:spLocks noChangeArrowheads="1"/>
        </xdr:cNvSpPr>
      </xdr:nvSpPr>
      <xdr:spPr bwMode="auto">
        <a:xfrm>
          <a:off x="3203575" y="1889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60" name="Text Box 1">
          <a:extLst>
            <a:ext uri="{FF2B5EF4-FFF2-40B4-BE49-F238E27FC236}">
              <a16:creationId xmlns:a16="http://schemas.microsoft.com/office/drawing/2014/main" id="{5723696A-C45C-49EC-A16C-3B0DDBCC4858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61" name="Text Box 1">
          <a:extLst>
            <a:ext uri="{FF2B5EF4-FFF2-40B4-BE49-F238E27FC236}">
              <a16:creationId xmlns:a16="http://schemas.microsoft.com/office/drawing/2014/main" id="{CA1004EB-6FE5-42BB-A4AA-737383AF27A2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62" name="Text Box 1">
          <a:extLst>
            <a:ext uri="{FF2B5EF4-FFF2-40B4-BE49-F238E27FC236}">
              <a16:creationId xmlns:a16="http://schemas.microsoft.com/office/drawing/2014/main" id="{E2C17301-B701-4F11-8E73-49B6094BA0CE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63" name="Text Box 1">
          <a:extLst>
            <a:ext uri="{FF2B5EF4-FFF2-40B4-BE49-F238E27FC236}">
              <a16:creationId xmlns:a16="http://schemas.microsoft.com/office/drawing/2014/main" id="{4CCA5143-3434-48B7-888A-159BE4305816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64" name="Text Box 1">
          <a:extLst>
            <a:ext uri="{FF2B5EF4-FFF2-40B4-BE49-F238E27FC236}">
              <a16:creationId xmlns:a16="http://schemas.microsoft.com/office/drawing/2014/main" id="{F20AE5F3-FD9E-4729-985F-8E66EBCB3487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65" name="Text Box 1">
          <a:extLst>
            <a:ext uri="{FF2B5EF4-FFF2-40B4-BE49-F238E27FC236}">
              <a16:creationId xmlns:a16="http://schemas.microsoft.com/office/drawing/2014/main" id="{5C80B92B-B2EC-4A7B-8703-F3F630AD3F0C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66" name="Text Box 1">
          <a:extLst>
            <a:ext uri="{FF2B5EF4-FFF2-40B4-BE49-F238E27FC236}">
              <a16:creationId xmlns:a16="http://schemas.microsoft.com/office/drawing/2014/main" id="{25C02E1F-2798-49A8-862F-F9B890DA5A2C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67" name="Text Box 1">
          <a:extLst>
            <a:ext uri="{FF2B5EF4-FFF2-40B4-BE49-F238E27FC236}">
              <a16:creationId xmlns:a16="http://schemas.microsoft.com/office/drawing/2014/main" id="{C1BC3FE2-622F-4F6F-92B3-BA53BDE39314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68" name="Text Box 1">
          <a:extLst>
            <a:ext uri="{FF2B5EF4-FFF2-40B4-BE49-F238E27FC236}">
              <a16:creationId xmlns:a16="http://schemas.microsoft.com/office/drawing/2014/main" id="{6C0B3127-7BE5-4747-AE90-8F2EBDFA62CA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69" name="Text Box 1">
          <a:extLst>
            <a:ext uri="{FF2B5EF4-FFF2-40B4-BE49-F238E27FC236}">
              <a16:creationId xmlns:a16="http://schemas.microsoft.com/office/drawing/2014/main" id="{184FDDE0-3D18-4DA4-95FB-75A1DC70633F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70" name="Text Box 1">
          <a:extLst>
            <a:ext uri="{FF2B5EF4-FFF2-40B4-BE49-F238E27FC236}">
              <a16:creationId xmlns:a16="http://schemas.microsoft.com/office/drawing/2014/main" id="{D8177CF4-6D4B-4120-BC5D-C38FFD0DC1AE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71" name="Text Box 1">
          <a:extLst>
            <a:ext uri="{FF2B5EF4-FFF2-40B4-BE49-F238E27FC236}">
              <a16:creationId xmlns:a16="http://schemas.microsoft.com/office/drawing/2014/main" id="{27C1AD15-C9E3-4CEA-99B1-53C194AB8FD3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72" name="Text Box 1">
          <a:extLst>
            <a:ext uri="{FF2B5EF4-FFF2-40B4-BE49-F238E27FC236}">
              <a16:creationId xmlns:a16="http://schemas.microsoft.com/office/drawing/2014/main" id="{8F364F6F-FB6A-43E1-855B-542D3D8E3D95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73" name="Text Box 1">
          <a:extLst>
            <a:ext uri="{FF2B5EF4-FFF2-40B4-BE49-F238E27FC236}">
              <a16:creationId xmlns:a16="http://schemas.microsoft.com/office/drawing/2014/main" id="{2C964B1F-F8B2-4387-92A7-1ACC01388841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74" name="Text Box 1">
          <a:extLst>
            <a:ext uri="{FF2B5EF4-FFF2-40B4-BE49-F238E27FC236}">
              <a16:creationId xmlns:a16="http://schemas.microsoft.com/office/drawing/2014/main" id="{3A65AE3E-077E-48DC-B6CB-1F18DD40B78E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75" name="Text Box 1">
          <a:extLst>
            <a:ext uri="{FF2B5EF4-FFF2-40B4-BE49-F238E27FC236}">
              <a16:creationId xmlns:a16="http://schemas.microsoft.com/office/drawing/2014/main" id="{F75EABFA-EBB5-454D-AFE0-0048C51DD300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76" name="Text Box 1">
          <a:extLst>
            <a:ext uri="{FF2B5EF4-FFF2-40B4-BE49-F238E27FC236}">
              <a16:creationId xmlns:a16="http://schemas.microsoft.com/office/drawing/2014/main" id="{43DC3759-D4AE-4FB8-8A08-A8376B40C807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77" name="Text Box 1">
          <a:extLst>
            <a:ext uri="{FF2B5EF4-FFF2-40B4-BE49-F238E27FC236}">
              <a16:creationId xmlns:a16="http://schemas.microsoft.com/office/drawing/2014/main" id="{D28DFAF0-3B5D-4734-BFFF-8CE4A747333B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78" name="Text Box 1">
          <a:extLst>
            <a:ext uri="{FF2B5EF4-FFF2-40B4-BE49-F238E27FC236}">
              <a16:creationId xmlns:a16="http://schemas.microsoft.com/office/drawing/2014/main" id="{EB8C466E-FFE1-437A-9C23-569FF5B49D16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79" name="Text Box 1">
          <a:extLst>
            <a:ext uri="{FF2B5EF4-FFF2-40B4-BE49-F238E27FC236}">
              <a16:creationId xmlns:a16="http://schemas.microsoft.com/office/drawing/2014/main" id="{498327C3-9572-4238-B010-3827498F6C7B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80" name="Text Box 1">
          <a:extLst>
            <a:ext uri="{FF2B5EF4-FFF2-40B4-BE49-F238E27FC236}">
              <a16:creationId xmlns:a16="http://schemas.microsoft.com/office/drawing/2014/main" id="{8A019B12-77D9-46BA-A9E2-235B5991CE7D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81" name="Text Box 1">
          <a:extLst>
            <a:ext uri="{FF2B5EF4-FFF2-40B4-BE49-F238E27FC236}">
              <a16:creationId xmlns:a16="http://schemas.microsoft.com/office/drawing/2014/main" id="{AB62C6CF-933E-4C63-8B99-1F4F156E7EF9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82" name="Text Box 1">
          <a:extLst>
            <a:ext uri="{FF2B5EF4-FFF2-40B4-BE49-F238E27FC236}">
              <a16:creationId xmlns:a16="http://schemas.microsoft.com/office/drawing/2014/main" id="{B0D0CA29-6D35-4E7C-9EB9-4C67210BB38F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83" name="Text Box 1">
          <a:extLst>
            <a:ext uri="{FF2B5EF4-FFF2-40B4-BE49-F238E27FC236}">
              <a16:creationId xmlns:a16="http://schemas.microsoft.com/office/drawing/2014/main" id="{D252A1F4-5095-4821-AE84-00CD0A020F42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84" name="Text Box 1">
          <a:extLst>
            <a:ext uri="{FF2B5EF4-FFF2-40B4-BE49-F238E27FC236}">
              <a16:creationId xmlns:a16="http://schemas.microsoft.com/office/drawing/2014/main" id="{EC69BE40-60E9-452E-A47D-0C1EE31ABD0C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85" name="Text Box 1">
          <a:extLst>
            <a:ext uri="{FF2B5EF4-FFF2-40B4-BE49-F238E27FC236}">
              <a16:creationId xmlns:a16="http://schemas.microsoft.com/office/drawing/2014/main" id="{94C665E4-2908-4A1D-8BFE-BB274FB752C1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86" name="Text Box 1">
          <a:extLst>
            <a:ext uri="{FF2B5EF4-FFF2-40B4-BE49-F238E27FC236}">
              <a16:creationId xmlns:a16="http://schemas.microsoft.com/office/drawing/2014/main" id="{BC53958C-CC41-4365-8B4E-FAD8DB3755A2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87" name="Text Box 1">
          <a:extLst>
            <a:ext uri="{FF2B5EF4-FFF2-40B4-BE49-F238E27FC236}">
              <a16:creationId xmlns:a16="http://schemas.microsoft.com/office/drawing/2014/main" id="{41E39DDE-C3C7-4040-8ABF-8CC331210B64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88" name="Text Box 1">
          <a:extLst>
            <a:ext uri="{FF2B5EF4-FFF2-40B4-BE49-F238E27FC236}">
              <a16:creationId xmlns:a16="http://schemas.microsoft.com/office/drawing/2014/main" id="{3B9631EA-ECF0-4460-9ACC-86EDED35D02B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89" name="Text Box 1">
          <a:extLst>
            <a:ext uri="{FF2B5EF4-FFF2-40B4-BE49-F238E27FC236}">
              <a16:creationId xmlns:a16="http://schemas.microsoft.com/office/drawing/2014/main" id="{3587861B-8357-4200-9263-02BA091C562B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90" name="Text Box 1">
          <a:extLst>
            <a:ext uri="{FF2B5EF4-FFF2-40B4-BE49-F238E27FC236}">
              <a16:creationId xmlns:a16="http://schemas.microsoft.com/office/drawing/2014/main" id="{9473FCAF-5C2E-462C-BEB1-0B291C905175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91" name="Text Box 1">
          <a:extLst>
            <a:ext uri="{FF2B5EF4-FFF2-40B4-BE49-F238E27FC236}">
              <a16:creationId xmlns:a16="http://schemas.microsoft.com/office/drawing/2014/main" id="{D98CE279-4E6E-4E3E-B45E-359194BF7376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92" name="Text Box 1">
          <a:extLst>
            <a:ext uri="{FF2B5EF4-FFF2-40B4-BE49-F238E27FC236}">
              <a16:creationId xmlns:a16="http://schemas.microsoft.com/office/drawing/2014/main" id="{1D70756E-7B6B-42C6-BAC2-AD350DAC2C95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93" name="Text Box 1">
          <a:extLst>
            <a:ext uri="{FF2B5EF4-FFF2-40B4-BE49-F238E27FC236}">
              <a16:creationId xmlns:a16="http://schemas.microsoft.com/office/drawing/2014/main" id="{4C50CFFA-F840-4346-B2F1-02DB0E870A5B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94" name="Text Box 1">
          <a:extLst>
            <a:ext uri="{FF2B5EF4-FFF2-40B4-BE49-F238E27FC236}">
              <a16:creationId xmlns:a16="http://schemas.microsoft.com/office/drawing/2014/main" id="{AD8FF7CA-C7DD-40CD-BA18-9ECE6384B5FE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95" name="Text Box 1">
          <a:extLst>
            <a:ext uri="{FF2B5EF4-FFF2-40B4-BE49-F238E27FC236}">
              <a16:creationId xmlns:a16="http://schemas.microsoft.com/office/drawing/2014/main" id="{7FC4D99C-60E6-4C2E-9D2E-2F7A75EE65C6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96" name="Text Box 1">
          <a:extLst>
            <a:ext uri="{FF2B5EF4-FFF2-40B4-BE49-F238E27FC236}">
              <a16:creationId xmlns:a16="http://schemas.microsoft.com/office/drawing/2014/main" id="{AD685071-971D-4F60-860A-48D17C1C8B2F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97" name="Text Box 1">
          <a:extLst>
            <a:ext uri="{FF2B5EF4-FFF2-40B4-BE49-F238E27FC236}">
              <a16:creationId xmlns:a16="http://schemas.microsoft.com/office/drawing/2014/main" id="{A08DE418-86D2-4E0C-A7A9-70048FA3A9A6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98" name="Text Box 1">
          <a:extLst>
            <a:ext uri="{FF2B5EF4-FFF2-40B4-BE49-F238E27FC236}">
              <a16:creationId xmlns:a16="http://schemas.microsoft.com/office/drawing/2014/main" id="{1317359A-1746-4C1D-B020-E46FF9B93C74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499" name="Text Box 1">
          <a:extLst>
            <a:ext uri="{FF2B5EF4-FFF2-40B4-BE49-F238E27FC236}">
              <a16:creationId xmlns:a16="http://schemas.microsoft.com/office/drawing/2014/main" id="{F440D57D-630B-4D3E-9A7F-E1E3E289D157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500" name="Text Box 1">
          <a:extLst>
            <a:ext uri="{FF2B5EF4-FFF2-40B4-BE49-F238E27FC236}">
              <a16:creationId xmlns:a16="http://schemas.microsoft.com/office/drawing/2014/main" id="{0D0E7CB5-7273-4907-922F-1828E81A1401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501" name="Text Box 1">
          <a:extLst>
            <a:ext uri="{FF2B5EF4-FFF2-40B4-BE49-F238E27FC236}">
              <a16:creationId xmlns:a16="http://schemas.microsoft.com/office/drawing/2014/main" id="{DE33D92D-F667-4BA0-83C2-3B185AA66344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502" name="Text Box 1">
          <a:extLst>
            <a:ext uri="{FF2B5EF4-FFF2-40B4-BE49-F238E27FC236}">
              <a16:creationId xmlns:a16="http://schemas.microsoft.com/office/drawing/2014/main" id="{C5E6EB79-611B-4B63-9A15-BBC149CA223D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503" name="Text Box 1">
          <a:extLst>
            <a:ext uri="{FF2B5EF4-FFF2-40B4-BE49-F238E27FC236}">
              <a16:creationId xmlns:a16="http://schemas.microsoft.com/office/drawing/2014/main" id="{4A383E13-FB8A-47A4-A18C-EEBF87E090BC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504" name="Text Box 1">
          <a:extLst>
            <a:ext uri="{FF2B5EF4-FFF2-40B4-BE49-F238E27FC236}">
              <a16:creationId xmlns:a16="http://schemas.microsoft.com/office/drawing/2014/main" id="{5BFD1C53-F6F5-405E-B133-D966825B69E8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505" name="Text Box 1">
          <a:extLst>
            <a:ext uri="{FF2B5EF4-FFF2-40B4-BE49-F238E27FC236}">
              <a16:creationId xmlns:a16="http://schemas.microsoft.com/office/drawing/2014/main" id="{DEAE2B4F-7FC4-4990-A0A6-AF953AD73195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506" name="Text Box 1">
          <a:extLst>
            <a:ext uri="{FF2B5EF4-FFF2-40B4-BE49-F238E27FC236}">
              <a16:creationId xmlns:a16="http://schemas.microsoft.com/office/drawing/2014/main" id="{81715915-2D17-4B53-AF0D-90DCE041C878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1507" name="Text Box 1">
          <a:extLst>
            <a:ext uri="{FF2B5EF4-FFF2-40B4-BE49-F238E27FC236}">
              <a16:creationId xmlns:a16="http://schemas.microsoft.com/office/drawing/2014/main" id="{BD67781E-A3F4-4341-B6DA-08BD00948ED2}"/>
            </a:ext>
          </a:extLst>
        </xdr:cNvPr>
        <xdr:cNvSpPr txBox="1">
          <a:spLocks noChangeArrowheads="1"/>
        </xdr:cNvSpPr>
      </xdr:nvSpPr>
      <xdr:spPr bwMode="auto">
        <a:xfrm>
          <a:off x="3206750" y="1889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119</xdr:row>
      <xdr:rowOff>0</xdr:rowOff>
    </xdr:from>
    <xdr:ext cx="57150" cy="809625"/>
    <xdr:sp macro="" textlink="">
      <xdr:nvSpPr>
        <xdr:cNvPr id="1508" name="Text Box 1">
          <a:extLst>
            <a:ext uri="{FF2B5EF4-FFF2-40B4-BE49-F238E27FC236}">
              <a16:creationId xmlns:a16="http://schemas.microsoft.com/office/drawing/2014/main" id="{D0F9DB52-2B64-4C7A-9227-1F87775FB260}"/>
            </a:ext>
          </a:extLst>
        </xdr:cNvPr>
        <xdr:cNvSpPr txBox="1">
          <a:spLocks noChangeArrowheads="1"/>
        </xdr:cNvSpPr>
      </xdr:nvSpPr>
      <xdr:spPr bwMode="auto">
        <a:xfrm>
          <a:off x="3203575" y="1889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119</xdr:row>
      <xdr:rowOff>0</xdr:rowOff>
    </xdr:from>
    <xdr:ext cx="57150" cy="809625"/>
    <xdr:sp macro="" textlink="">
      <xdr:nvSpPr>
        <xdr:cNvPr id="1509" name="Text Box 1">
          <a:extLst>
            <a:ext uri="{FF2B5EF4-FFF2-40B4-BE49-F238E27FC236}">
              <a16:creationId xmlns:a16="http://schemas.microsoft.com/office/drawing/2014/main" id="{A711EB54-5EBB-4D69-A4D5-845C7C5E2165}"/>
            </a:ext>
          </a:extLst>
        </xdr:cNvPr>
        <xdr:cNvSpPr txBox="1">
          <a:spLocks noChangeArrowheads="1"/>
        </xdr:cNvSpPr>
      </xdr:nvSpPr>
      <xdr:spPr bwMode="auto">
        <a:xfrm>
          <a:off x="3203575" y="1889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119</xdr:row>
      <xdr:rowOff>0</xdr:rowOff>
    </xdr:from>
    <xdr:ext cx="57150" cy="809625"/>
    <xdr:sp macro="" textlink="">
      <xdr:nvSpPr>
        <xdr:cNvPr id="1510" name="Text Box 1">
          <a:extLst>
            <a:ext uri="{FF2B5EF4-FFF2-40B4-BE49-F238E27FC236}">
              <a16:creationId xmlns:a16="http://schemas.microsoft.com/office/drawing/2014/main" id="{BF92C7AC-E61F-42AB-B0C0-DB328D56F18D}"/>
            </a:ext>
          </a:extLst>
        </xdr:cNvPr>
        <xdr:cNvSpPr txBox="1">
          <a:spLocks noChangeArrowheads="1"/>
        </xdr:cNvSpPr>
      </xdr:nvSpPr>
      <xdr:spPr bwMode="auto">
        <a:xfrm>
          <a:off x="3203575" y="1889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119</xdr:row>
      <xdr:rowOff>0</xdr:rowOff>
    </xdr:from>
    <xdr:ext cx="57150" cy="809625"/>
    <xdr:sp macro="" textlink="">
      <xdr:nvSpPr>
        <xdr:cNvPr id="1511" name="Text Box 1">
          <a:extLst>
            <a:ext uri="{FF2B5EF4-FFF2-40B4-BE49-F238E27FC236}">
              <a16:creationId xmlns:a16="http://schemas.microsoft.com/office/drawing/2014/main" id="{3DA10718-0B55-4120-B8D7-CE74AADED5F2}"/>
            </a:ext>
          </a:extLst>
        </xdr:cNvPr>
        <xdr:cNvSpPr txBox="1">
          <a:spLocks noChangeArrowheads="1"/>
        </xdr:cNvSpPr>
      </xdr:nvSpPr>
      <xdr:spPr bwMode="auto">
        <a:xfrm>
          <a:off x="3203575" y="1889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119</xdr:row>
      <xdr:rowOff>0</xdr:rowOff>
    </xdr:from>
    <xdr:ext cx="57150" cy="809625"/>
    <xdr:sp macro="" textlink="">
      <xdr:nvSpPr>
        <xdr:cNvPr id="1512" name="Text Box 1">
          <a:extLst>
            <a:ext uri="{FF2B5EF4-FFF2-40B4-BE49-F238E27FC236}">
              <a16:creationId xmlns:a16="http://schemas.microsoft.com/office/drawing/2014/main" id="{EA71458A-6463-4E0B-BDA0-0E36DE932E80}"/>
            </a:ext>
          </a:extLst>
        </xdr:cNvPr>
        <xdr:cNvSpPr txBox="1">
          <a:spLocks noChangeArrowheads="1"/>
        </xdr:cNvSpPr>
      </xdr:nvSpPr>
      <xdr:spPr bwMode="auto">
        <a:xfrm>
          <a:off x="3203575" y="1889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119</xdr:row>
      <xdr:rowOff>0</xdr:rowOff>
    </xdr:from>
    <xdr:ext cx="57150" cy="809625"/>
    <xdr:sp macro="" textlink="">
      <xdr:nvSpPr>
        <xdr:cNvPr id="1513" name="Text Box 1">
          <a:extLst>
            <a:ext uri="{FF2B5EF4-FFF2-40B4-BE49-F238E27FC236}">
              <a16:creationId xmlns:a16="http://schemas.microsoft.com/office/drawing/2014/main" id="{890F0B85-FA3C-4B3D-883E-922D069D61AC}"/>
            </a:ext>
          </a:extLst>
        </xdr:cNvPr>
        <xdr:cNvSpPr txBox="1">
          <a:spLocks noChangeArrowheads="1"/>
        </xdr:cNvSpPr>
      </xdr:nvSpPr>
      <xdr:spPr bwMode="auto">
        <a:xfrm>
          <a:off x="3203575" y="1889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514" name="Text Box 1">
          <a:extLst>
            <a:ext uri="{FF2B5EF4-FFF2-40B4-BE49-F238E27FC236}">
              <a16:creationId xmlns:a16="http://schemas.microsoft.com/office/drawing/2014/main" id="{4AAB656F-AF43-4774-BC14-7C73DF647A89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515" name="Text Box 1">
          <a:extLst>
            <a:ext uri="{FF2B5EF4-FFF2-40B4-BE49-F238E27FC236}">
              <a16:creationId xmlns:a16="http://schemas.microsoft.com/office/drawing/2014/main" id="{C3B39369-538A-410E-9489-C8ED75AC26EC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516" name="Text Box 1">
          <a:extLst>
            <a:ext uri="{FF2B5EF4-FFF2-40B4-BE49-F238E27FC236}">
              <a16:creationId xmlns:a16="http://schemas.microsoft.com/office/drawing/2014/main" id="{A845A171-E204-4857-B005-4558ADFB5880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517" name="Text Box 1">
          <a:extLst>
            <a:ext uri="{FF2B5EF4-FFF2-40B4-BE49-F238E27FC236}">
              <a16:creationId xmlns:a16="http://schemas.microsoft.com/office/drawing/2014/main" id="{C27357EB-8508-47B5-880A-F14DFE4571F9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518" name="Text Box 1">
          <a:extLst>
            <a:ext uri="{FF2B5EF4-FFF2-40B4-BE49-F238E27FC236}">
              <a16:creationId xmlns:a16="http://schemas.microsoft.com/office/drawing/2014/main" id="{7E695E74-30B3-4C67-A54C-DBF01383D61E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519" name="Text Box 1">
          <a:extLst>
            <a:ext uri="{FF2B5EF4-FFF2-40B4-BE49-F238E27FC236}">
              <a16:creationId xmlns:a16="http://schemas.microsoft.com/office/drawing/2014/main" id="{3C14F05C-25C9-4006-9B8A-4B75AFD95F9A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520" name="Text Box 1">
          <a:extLst>
            <a:ext uri="{FF2B5EF4-FFF2-40B4-BE49-F238E27FC236}">
              <a16:creationId xmlns:a16="http://schemas.microsoft.com/office/drawing/2014/main" id="{B1855D1A-987C-4555-B1AE-3AFCD5D8C791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521" name="Text Box 1">
          <a:extLst>
            <a:ext uri="{FF2B5EF4-FFF2-40B4-BE49-F238E27FC236}">
              <a16:creationId xmlns:a16="http://schemas.microsoft.com/office/drawing/2014/main" id="{2408C8C3-58B8-4003-9CE6-CA536DE0CE66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522" name="Text Box 1">
          <a:extLst>
            <a:ext uri="{FF2B5EF4-FFF2-40B4-BE49-F238E27FC236}">
              <a16:creationId xmlns:a16="http://schemas.microsoft.com/office/drawing/2014/main" id="{B354B462-9E7E-433A-AB68-C31C5D6DFE12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523" name="Text Box 1">
          <a:extLst>
            <a:ext uri="{FF2B5EF4-FFF2-40B4-BE49-F238E27FC236}">
              <a16:creationId xmlns:a16="http://schemas.microsoft.com/office/drawing/2014/main" id="{3B3C8C50-1F48-4619-ADE7-B30833D11BD7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524" name="Text Box 1">
          <a:extLst>
            <a:ext uri="{FF2B5EF4-FFF2-40B4-BE49-F238E27FC236}">
              <a16:creationId xmlns:a16="http://schemas.microsoft.com/office/drawing/2014/main" id="{76B69557-B1AD-4916-8BBF-FE040FA11501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525" name="Text Box 1">
          <a:extLst>
            <a:ext uri="{FF2B5EF4-FFF2-40B4-BE49-F238E27FC236}">
              <a16:creationId xmlns:a16="http://schemas.microsoft.com/office/drawing/2014/main" id="{5FD86BA0-A8C5-42FD-AF31-5893F9055D7B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526" name="Text Box 1">
          <a:extLst>
            <a:ext uri="{FF2B5EF4-FFF2-40B4-BE49-F238E27FC236}">
              <a16:creationId xmlns:a16="http://schemas.microsoft.com/office/drawing/2014/main" id="{D954FE67-46CC-4500-B985-73C2655FB99E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527" name="Text Box 1">
          <a:extLst>
            <a:ext uri="{FF2B5EF4-FFF2-40B4-BE49-F238E27FC236}">
              <a16:creationId xmlns:a16="http://schemas.microsoft.com/office/drawing/2014/main" id="{16A4236A-398A-4805-AEEA-F898F213F735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528" name="Text Box 1">
          <a:extLst>
            <a:ext uri="{FF2B5EF4-FFF2-40B4-BE49-F238E27FC236}">
              <a16:creationId xmlns:a16="http://schemas.microsoft.com/office/drawing/2014/main" id="{A5EEF77F-6AA5-4AAF-8B50-561BC611C99E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529" name="Text Box 1">
          <a:extLst>
            <a:ext uri="{FF2B5EF4-FFF2-40B4-BE49-F238E27FC236}">
              <a16:creationId xmlns:a16="http://schemas.microsoft.com/office/drawing/2014/main" id="{83351D42-AF0A-4088-A489-9EC69362DEFD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530" name="Text Box 1">
          <a:extLst>
            <a:ext uri="{FF2B5EF4-FFF2-40B4-BE49-F238E27FC236}">
              <a16:creationId xmlns:a16="http://schemas.microsoft.com/office/drawing/2014/main" id="{8B0C9953-7E84-484F-9247-0D7181052F14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531" name="Text Box 1">
          <a:extLst>
            <a:ext uri="{FF2B5EF4-FFF2-40B4-BE49-F238E27FC236}">
              <a16:creationId xmlns:a16="http://schemas.microsoft.com/office/drawing/2014/main" id="{8BBE15D1-E749-410C-ADCC-28F3A1B6920B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532" name="Text Box 1">
          <a:extLst>
            <a:ext uri="{FF2B5EF4-FFF2-40B4-BE49-F238E27FC236}">
              <a16:creationId xmlns:a16="http://schemas.microsoft.com/office/drawing/2014/main" id="{AB2B61A8-A839-423F-AA19-0354333554F8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533" name="Text Box 1">
          <a:extLst>
            <a:ext uri="{FF2B5EF4-FFF2-40B4-BE49-F238E27FC236}">
              <a16:creationId xmlns:a16="http://schemas.microsoft.com/office/drawing/2014/main" id="{03E89373-3405-49DA-903D-DFA7C0681CDB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534" name="Text Box 1">
          <a:extLst>
            <a:ext uri="{FF2B5EF4-FFF2-40B4-BE49-F238E27FC236}">
              <a16:creationId xmlns:a16="http://schemas.microsoft.com/office/drawing/2014/main" id="{10EE852D-3A9B-44E5-BD02-D42342EE2350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535" name="Text Box 1">
          <a:extLst>
            <a:ext uri="{FF2B5EF4-FFF2-40B4-BE49-F238E27FC236}">
              <a16:creationId xmlns:a16="http://schemas.microsoft.com/office/drawing/2014/main" id="{96AD73D5-C136-47EE-8427-6983790F53E6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536" name="Text Box 1">
          <a:extLst>
            <a:ext uri="{FF2B5EF4-FFF2-40B4-BE49-F238E27FC236}">
              <a16:creationId xmlns:a16="http://schemas.microsoft.com/office/drawing/2014/main" id="{6CC55953-EF9E-4483-9ADC-65143B1BC32E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537" name="Text Box 1">
          <a:extLst>
            <a:ext uri="{FF2B5EF4-FFF2-40B4-BE49-F238E27FC236}">
              <a16:creationId xmlns:a16="http://schemas.microsoft.com/office/drawing/2014/main" id="{DD807A10-13DE-4C5D-865B-097F00AF3450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538" name="Text Box 1">
          <a:extLst>
            <a:ext uri="{FF2B5EF4-FFF2-40B4-BE49-F238E27FC236}">
              <a16:creationId xmlns:a16="http://schemas.microsoft.com/office/drawing/2014/main" id="{881D2AC3-DA5C-4092-AD43-D413D71C3DF2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539" name="Text Box 1">
          <a:extLst>
            <a:ext uri="{FF2B5EF4-FFF2-40B4-BE49-F238E27FC236}">
              <a16:creationId xmlns:a16="http://schemas.microsoft.com/office/drawing/2014/main" id="{C8C58602-332B-4E30-ADBC-949F6FC6F485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540" name="Text Box 1">
          <a:extLst>
            <a:ext uri="{FF2B5EF4-FFF2-40B4-BE49-F238E27FC236}">
              <a16:creationId xmlns:a16="http://schemas.microsoft.com/office/drawing/2014/main" id="{EE9FE0B6-5654-430D-85FA-0233BC439A64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541" name="Text Box 1">
          <a:extLst>
            <a:ext uri="{FF2B5EF4-FFF2-40B4-BE49-F238E27FC236}">
              <a16:creationId xmlns:a16="http://schemas.microsoft.com/office/drawing/2014/main" id="{99A9908C-1353-48F9-88F3-B3A8911D1380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542" name="Text Box 1">
          <a:extLst>
            <a:ext uri="{FF2B5EF4-FFF2-40B4-BE49-F238E27FC236}">
              <a16:creationId xmlns:a16="http://schemas.microsoft.com/office/drawing/2014/main" id="{A711BB30-49E7-4584-93D8-2848E228D92D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543" name="Text Box 1">
          <a:extLst>
            <a:ext uri="{FF2B5EF4-FFF2-40B4-BE49-F238E27FC236}">
              <a16:creationId xmlns:a16="http://schemas.microsoft.com/office/drawing/2014/main" id="{EF935840-7D10-4792-AB80-BBEA0975AF0D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544" name="Text Box 1">
          <a:extLst>
            <a:ext uri="{FF2B5EF4-FFF2-40B4-BE49-F238E27FC236}">
              <a16:creationId xmlns:a16="http://schemas.microsoft.com/office/drawing/2014/main" id="{8A4D9BDA-ED51-4AA3-AFD0-3E505EBAC09C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545" name="Text Box 1">
          <a:extLst>
            <a:ext uri="{FF2B5EF4-FFF2-40B4-BE49-F238E27FC236}">
              <a16:creationId xmlns:a16="http://schemas.microsoft.com/office/drawing/2014/main" id="{D47E45E4-B4E8-443D-9260-42FF88141201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546" name="Text Box 1">
          <a:extLst>
            <a:ext uri="{FF2B5EF4-FFF2-40B4-BE49-F238E27FC236}">
              <a16:creationId xmlns:a16="http://schemas.microsoft.com/office/drawing/2014/main" id="{67C5E6D7-3FB9-45AF-9D1F-2A43EC789A9A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547" name="Text Box 1">
          <a:extLst>
            <a:ext uri="{FF2B5EF4-FFF2-40B4-BE49-F238E27FC236}">
              <a16:creationId xmlns:a16="http://schemas.microsoft.com/office/drawing/2014/main" id="{4BF8188A-D5D2-412D-810E-0A0EAD174B5B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548" name="Text Box 1">
          <a:extLst>
            <a:ext uri="{FF2B5EF4-FFF2-40B4-BE49-F238E27FC236}">
              <a16:creationId xmlns:a16="http://schemas.microsoft.com/office/drawing/2014/main" id="{1E3D12D8-DAF6-41B8-935C-5B17951494CE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549" name="Text Box 1">
          <a:extLst>
            <a:ext uri="{FF2B5EF4-FFF2-40B4-BE49-F238E27FC236}">
              <a16:creationId xmlns:a16="http://schemas.microsoft.com/office/drawing/2014/main" id="{42026337-5244-428A-94C4-C012C2FDB5F8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550" name="Text Box 1">
          <a:extLst>
            <a:ext uri="{FF2B5EF4-FFF2-40B4-BE49-F238E27FC236}">
              <a16:creationId xmlns:a16="http://schemas.microsoft.com/office/drawing/2014/main" id="{AB18B649-FA9F-43B3-A7E3-53940D2BA755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551" name="Text Box 1">
          <a:extLst>
            <a:ext uri="{FF2B5EF4-FFF2-40B4-BE49-F238E27FC236}">
              <a16:creationId xmlns:a16="http://schemas.microsoft.com/office/drawing/2014/main" id="{88A021A3-1C24-40A8-8461-AB399E6018EA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552" name="Text Box 1">
          <a:extLst>
            <a:ext uri="{FF2B5EF4-FFF2-40B4-BE49-F238E27FC236}">
              <a16:creationId xmlns:a16="http://schemas.microsoft.com/office/drawing/2014/main" id="{E6E769B9-967A-41BC-8E3E-8F82D39792AB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553" name="Text Box 1">
          <a:extLst>
            <a:ext uri="{FF2B5EF4-FFF2-40B4-BE49-F238E27FC236}">
              <a16:creationId xmlns:a16="http://schemas.microsoft.com/office/drawing/2014/main" id="{C01CE3C2-0500-400A-8DE1-C29A39A90789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554" name="Text Box 1">
          <a:extLst>
            <a:ext uri="{FF2B5EF4-FFF2-40B4-BE49-F238E27FC236}">
              <a16:creationId xmlns:a16="http://schemas.microsoft.com/office/drawing/2014/main" id="{C2BC238D-55D7-44C3-9B17-5EA81B8CCBE0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555" name="Text Box 1">
          <a:extLst>
            <a:ext uri="{FF2B5EF4-FFF2-40B4-BE49-F238E27FC236}">
              <a16:creationId xmlns:a16="http://schemas.microsoft.com/office/drawing/2014/main" id="{3D26DE50-223B-47F6-9790-C1AD8DAD1586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556" name="Text Box 1">
          <a:extLst>
            <a:ext uri="{FF2B5EF4-FFF2-40B4-BE49-F238E27FC236}">
              <a16:creationId xmlns:a16="http://schemas.microsoft.com/office/drawing/2014/main" id="{A1D8F61D-F09A-40A0-A7FF-B34C9DA29324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557" name="Text Box 1">
          <a:extLst>
            <a:ext uri="{FF2B5EF4-FFF2-40B4-BE49-F238E27FC236}">
              <a16:creationId xmlns:a16="http://schemas.microsoft.com/office/drawing/2014/main" id="{89A095AB-7421-4776-8ACD-78F19853A9EC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558" name="Text Box 1">
          <a:extLst>
            <a:ext uri="{FF2B5EF4-FFF2-40B4-BE49-F238E27FC236}">
              <a16:creationId xmlns:a16="http://schemas.microsoft.com/office/drawing/2014/main" id="{AD247FB0-B134-41DD-B1D5-8C062C98EF7D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559" name="Text Box 1">
          <a:extLst>
            <a:ext uri="{FF2B5EF4-FFF2-40B4-BE49-F238E27FC236}">
              <a16:creationId xmlns:a16="http://schemas.microsoft.com/office/drawing/2014/main" id="{37A1B97F-28F2-4FDC-8B09-3A6E5F4FE7ED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560" name="Text Box 1">
          <a:extLst>
            <a:ext uri="{FF2B5EF4-FFF2-40B4-BE49-F238E27FC236}">
              <a16:creationId xmlns:a16="http://schemas.microsoft.com/office/drawing/2014/main" id="{942BF8BB-C066-48D6-974E-78444A5CEFFA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561" name="Text Box 1">
          <a:extLst>
            <a:ext uri="{FF2B5EF4-FFF2-40B4-BE49-F238E27FC236}">
              <a16:creationId xmlns:a16="http://schemas.microsoft.com/office/drawing/2014/main" id="{ACB91243-35C9-48F0-B1EE-9016CCA8D147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122</xdr:row>
      <xdr:rowOff>0</xdr:rowOff>
    </xdr:from>
    <xdr:ext cx="57150" cy="809625"/>
    <xdr:sp macro="" textlink="">
      <xdr:nvSpPr>
        <xdr:cNvPr id="1562" name="Text Box 1">
          <a:extLst>
            <a:ext uri="{FF2B5EF4-FFF2-40B4-BE49-F238E27FC236}">
              <a16:creationId xmlns:a16="http://schemas.microsoft.com/office/drawing/2014/main" id="{89AAB8C0-6997-411A-9F36-16FA0161D4EA}"/>
            </a:ext>
          </a:extLst>
        </xdr:cNvPr>
        <xdr:cNvSpPr txBox="1">
          <a:spLocks noChangeArrowheads="1"/>
        </xdr:cNvSpPr>
      </xdr:nvSpPr>
      <xdr:spPr bwMode="auto">
        <a:xfrm>
          <a:off x="3203575" y="19367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122</xdr:row>
      <xdr:rowOff>0</xdr:rowOff>
    </xdr:from>
    <xdr:ext cx="57150" cy="809625"/>
    <xdr:sp macro="" textlink="">
      <xdr:nvSpPr>
        <xdr:cNvPr id="1563" name="Text Box 1">
          <a:extLst>
            <a:ext uri="{FF2B5EF4-FFF2-40B4-BE49-F238E27FC236}">
              <a16:creationId xmlns:a16="http://schemas.microsoft.com/office/drawing/2014/main" id="{4BF83ED5-FB81-414D-939C-05C8246CF132}"/>
            </a:ext>
          </a:extLst>
        </xdr:cNvPr>
        <xdr:cNvSpPr txBox="1">
          <a:spLocks noChangeArrowheads="1"/>
        </xdr:cNvSpPr>
      </xdr:nvSpPr>
      <xdr:spPr bwMode="auto">
        <a:xfrm>
          <a:off x="3203575" y="19367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122</xdr:row>
      <xdr:rowOff>0</xdr:rowOff>
    </xdr:from>
    <xdr:ext cx="57150" cy="809625"/>
    <xdr:sp macro="" textlink="">
      <xdr:nvSpPr>
        <xdr:cNvPr id="1564" name="Text Box 1">
          <a:extLst>
            <a:ext uri="{FF2B5EF4-FFF2-40B4-BE49-F238E27FC236}">
              <a16:creationId xmlns:a16="http://schemas.microsoft.com/office/drawing/2014/main" id="{6610BD05-9DA1-4B98-8C0D-22138666A1BC}"/>
            </a:ext>
          </a:extLst>
        </xdr:cNvPr>
        <xdr:cNvSpPr txBox="1">
          <a:spLocks noChangeArrowheads="1"/>
        </xdr:cNvSpPr>
      </xdr:nvSpPr>
      <xdr:spPr bwMode="auto">
        <a:xfrm>
          <a:off x="3203575" y="19367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122</xdr:row>
      <xdr:rowOff>0</xdr:rowOff>
    </xdr:from>
    <xdr:ext cx="57150" cy="809625"/>
    <xdr:sp macro="" textlink="">
      <xdr:nvSpPr>
        <xdr:cNvPr id="1565" name="Text Box 1">
          <a:extLst>
            <a:ext uri="{FF2B5EF4-FFF2-40B4-BE49-F238E27FC236}">
              <a16:creationId xmlns:a16="http://schemas.microsoft.com/office/drawing/2014/main" id="{7FFC3DE6-E481-4709-AC69-7E90B110FC85}"/>
            </a:ext>
          </a:extLst>
        </xdr:cNvPr>
        <xdr:cNvSpPr txBox="1">
          <a:spLocks noChangeArrowheads="1"/>
        </xdr:cNvSpPr>
      </xdr:nvSpPr>
      <xdr:spPr bwMode="auto">
        <a:xfrm>
          <a:off x="3203575" y="19367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122</xdr:row>
      <xdr:rowOff>0</xdr:rowOff>
    </xdr:from>
    <xdr:ext cx="57150" cy="809625"/>
    <xdr:sp macro="" textlink="">
      <xdr:nvSpPr>
        <xdr:cNvPr id="1566" name="Text Box 1">
          <a:extLst>
            <a:ext uri="{FF2B5EF4-FFF2-40B4-BE49-F238E27FC236}">
              <a16:creationId xmlns:a16="http://schemas.microsoft.com/office/drawing/2014/main" id="{C210FFAB-E858-418B-B20B-F44C443ECB1C}"/>
            </a:ext>
          </a:extLst>
        </xdr:cNvPr>
        <xdr:cNvSpPr txBox="1">
          <a:spLocks noChangeArrowheads="1"/>
        </xdr:cNvSpPr>
      </xdr:nvSpPr>
      <xdr:spPr bwMode="auto">
        <a:xfrm>
          <a:off x="3203575" y="19367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122</xdr:row>
      <xdr:rowOff>0</xdr:rowOff>
    </xdr:from>
    <xdr:ext cx="57150" cy="809625"/>
    <xdr:sp macro="" textlink="">
      <xdr:nvSpPr>
        <xdr:cNvPr id="1567" name="Text Box 1">
          <a:extLst>
            <a:ext uri="{FF2B5EF4-FFF2-40B4-BE49-F238E27FC236}">
              <a16:creationId xmlns:a16="http://schemas.microsoft.com/office/drawing/2014/main" id="{85347EB2-29A6-4B9A-AC8F-52409A4F48F8}"/>
            </a:ext>
          </a:extLst>
        </xdr:cNvPr>
        <xdr:cNvSpPr txBox="1">
          <a:spLocks noChangeArrowheads="1"/>
        </xdr:cNvSpPr>
      </xdr:nvSpPr>
      <xdr:spPr bwMode="auto">
        <a:xfrm>
          <a:off x="3203575" y="19367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568" name="Text Box 1">
          <a:extLst>
            <a:ext uri="{FF2B5EF4-FFF2-40B4-BE49-F238E27FC236}">
              <a16:creationId xmlns:a16="http://schemas.microsoft.com/office/drawing/2014/main" id="{143B472C-6D6D-4A36-943B-13CBF627BE7C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569" name="Text Box 1">
          <a:extLst>
            <a:ext uri="{FF2B5EF4-FFF2-40B4-BE49-F238E27FC236}">
              <a16:creationId xmlns:a16="http://schemas.microsoft.com/office/drawing/2014/main" id="{197E3AC2-7F84-44BF-B1E2-8F3DA670CF62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570" name="Text Box 1">
          <a:extLst>
            <a:ext uri="{FF2B5EF4-FFF2-40B4-BE49-F238E27FC236}">
              <a16:creationId xmlns:a16="http://schemas.microsoft.com/office/drawing/2014/main" id="{EC207B31-CBFD-4E65-952A-00CD8CBA69FD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571" name="Text Box 1">
          <a:extLst>
            <a:ext uri="{FF2B5EF4-FFF2-40B4-BE49-F238E27FC236}">
              <a16:creationId xmlns:a16="http://schemas.microsoft.com/office/drawing/2014/main" id="{27A98594-D87F-464F-ABD4-3D1A5EE72F15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572" name="Text Box 1">
          <a:extLst>
            <a:ext uri="{FF2B5EF4-FFF2-40B4-BE49-F238E27FC236}">
              <a16:creationId xmlns:a16="http://schemas.microsoft.com/office/drawing/2014/main" id="{85FDC61E-E2D8-44FA-B73B-8E091AB09EF0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573" name="Text Box 1">
          <a:extLst>
            <a:ext uri="{FF2B5EF4-FFF2-40B4-BE49-F238E27FC236}">
              <a16:creationId xmlns:a16="http://schemas.microsoft.com/office/drawing/2014/main" id="{80E2E475-D690-407F-9C1D-6C67143F2A54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574" name="Text Box 1">
          <a:extLst>
            <a:ext uri="{FF2B5EF4-FFF2-40B4-BE49-F238E27FC236}">
              <a16:creationId xmlns:a16="http://schemas.microsoft.com/office/drawing/2014/main" id="{C5DCAC8C-FCF2-4475-8D95-2AA8C1A08F61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575" name="Text Box 1">
          <a:extLst>
            <a:ext uri="{FF2B5EF4-FFF2-40B4-BE49-F238E27FC236}">
              <a16:creationId xmlns:a16="http://schemas.microsoft.com/office/drawing/2014/main" id="{0697C248-8155-44E6-960B-8F25F062C888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576" name="Text Box 1">
          <a:extLst>
            <a:ext uri="{FF2B5EF4-FFF2-40B4-BE49-F238E27FC236}">
              <a16:creationId xmlns:a16="http://schemas.microsoft.com/office/drawing/2014/main" id="{870FD2CB-42D7-4CBE-9337-E19A9C054329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577" name="Text Box 1">
          <a:extLst>
            <a:ext uri="{FF2B5EF4-FFF2-40B4-BE49-F238E27FC236}">
              <a16:creationId xmlns:a16="http://schemas.microsoft.com/office/drawing/2014/main" id="{5FC1195C-F5AA-4F43-9382-A4C2A09F3855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578" name="Text Box 1">
          <a:extLst>
            <a:ext uri="{FF2B5EF4-FFF2-40B4-BE49-F238E27FC236}">
              <a16:creationId xmlns:a16="http://schemas.microsoft.com/office/drawing/2014/main" id="{6F000716-4CC9-4FDC-82DA-1D40679439A9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579" name="Text Box 1">
          <a:extLst>
            <a:ext uri="{FF2B5EF4-FFF2-40B4-BE49-F238E27FC236}">
              <a16:creationId xmlns:a16="http://schemas.microsoft.com/office/drawing/2014/main" id="{7A53918B-FEB2-4175-814B-273B5538C74F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580" name="Text Box 1">
          <a:extLst>
            <a:ext uri="{FF2B5EF4-FFF2-40B4-BE49-F238E27FC236}">
              <a16:creationId xmlns:a16="http://schemas.microsoft.com/office/drawing/2014/main" id="{97553238-97C0-473F-A2D0-FC23A4EADE27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581" name="Text Box 1">
          <a:extLst>
            <a:ext uri="{FF2B5EF4-FFF2-40B4-BE49-F238E27FC236}">
              <a16:creationId xmlns:a16="http://schemas.microsoft.com/office/drawing/2014/main" id="{E45B8F4F-7B34-41F8-A658-9165F8A82ABA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582" name="Text Box 1">
          <a:extLst>
            <a:ext uri="{FF2B5EF4-FFF2-40B4-BE49-F238E27FC236}">
              <a16:creationId xmlns:a16="http://schemas.microsoft.com/office/drawing/2014/main" id="{CDC2948E-C8CF-46CD-9F1A-23B567A33D4E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583" name="Text Box 1">
          <a:extLst>
            <a:ext uri="{FF2B5EF4-FFF2-40B4-BE49-F238E27FC236}">
              <a16:creationId xmlns:a16="http://schemas.microsoft.com/office/drawing/2014/main" id="{8121DB2D-3E56-4430-882E-B0C7C8CB8B5E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584" name="Text Box 1">
          <a:extLst>
            <a:ext uri="{FF2B5EF4-FFF2-40B4-BE49-F238E27FC236}">
              <a16:creationId xmlns:a16="http://schemas.microsoft.com/office/drawing/2014/main" id="{C9DC57BB-0B79-45C3-B41B-BAC52306D5A6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585" name="Text Box 1">
          <a:extLst>
            <a:ext uri="{FF2B5EF4-FFF2-40B4-BE49-F238E27FC236}">
              <a16:creationId xmlns:a16="http://schemas.microsoft.com/office/drawing/2014/main" id="{E0BC77A6-1866-441E-BE2E-565F034E85DC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586" name="Text Box 1">
          <a:extLst>
            <a:ext uri="{FF2B5EF4-FFF2-40B4-BE49-F238E27FC236}">
              <a16:creationId xmlns:a16="http://schemas.microsoft.com/office/drawing/2014/main" id="{DFF9FE6F-AF1C-4070-ADDE-8CB0626F9544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587" name="Text Box 1">
          <a:extLst>
            <a:ext uri="{FF2B5EF4-FFF2-40B4-BE49-F238E27FC236}">
              <a16:creationId xmlns:a16="http://schemas.microsoft.com/office/drawing/2014/main" id="{A0331950-C2C0-4368-88D5-1B1CE4D04867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588" name="Text Box 1">
          <a:extLst>
            <a:ext uri="{FF2B5EF4-FFF2-40B4-BE49-F238E27FC236}">
              <a16:creationId xmlns:a16="http://schemas.microsoft.com/office/drawing/2014/main" id="{6961D4A8-AFDB-42F4-BA0D-6A0E61D8FD1A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589" name="Text Box 1">
          <a:extLst>
            <a:ext uri="{FF2B5EF4-FFF2-40B4-BE49-F238E27FC236}">
              <a16:creationId xmlns:a16="http://schemas.microsoft.com/office/drawing/2014/main" id="{B90DA66F-1B2F-4B48-8FB0-1A5220D062B8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590" name="Text Box 1">
          <a:extLst>
            <a:ext uri="{FF2B5EF4-FFF2-40B4-BE49-F238E27FC236}">
              <a16:creationId xmlns:a16="http://schemas.microsoft.com/office/drawing/2014/main" id="{BBAC59CD-17A0-4F2C-B896-5D3E3742C4D3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591" name="Text Box 1">
          <a:extLst>
            <a:ext uri="{FF2B5EF4-FFF2-40B4-BE49-F238E27FC236}">
              <a16:creationId xmlns:a16="http://schemas.microsoft.com/office/drawing/2014/main" id="{1CD19953-7FBF-4753-AB2E-B7F2143282EB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592" name="Text Box 1">
          <a:extLst>
            <a:ext uri="{FF2B5EF4-FFF2-40B4-BE49-F238E27FC236}">
              <a16:creationId xmlns:a16="http://schemas.microsoft.com/office/drawing/2014/main" id="{B9C46D04-3027-46EA-923C-4A2F602647F4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593" name="Text Box 1">
          <a:extLst>
            <a:ext uri="{FF2B5EF4-FFF2-40B4-BE49-F238E27FC236}">
              <a16:creationId xmlns:a16="http://schemas.microsoft.com/office/drawing/2014/main" id="{B5CE6734-08D8-4BEA-B4D4-005111C0B3AC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594" name="Text Box 1">
          <a:extLst>
            <a:ext uri="{FF2B5EF4-FFF2-40B4-BE49-F238E27FC236}">
              <a16:creationId xmlns:a16="http://schemas.microsoft.com/office/drawing/2014/main" id="{3083D83D-9FE4-4A7A-B5D5-BD4DB20FF440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595" name="Text Box 1">
          <a:extLst>
            <a:ext uri="{FF2B5EF4-FFF2-40B4-BE49-F238E27FC236}">
              <a16:creationId xmlns:a16="http://schemas.microsoft.com/office/drawing/2014/main" id="{1AC4CA7F-6A2C-45F6-A197-CBD57C72D575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596" name="Text Box 1">
          <a:extLst>
            <a:ext uri="{FF2B5EF4-FFF2-40B4-BE49-F238E27FC236}">
              <a16:creationId xmlns:a16="http://schemas.microsoft.com/office/drawing/2014/main" id="{9E6E624A-8FEA-4DAA-876D-3FF898EA9654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597" name="Text Box 1">
          <a:extLst>
            <a:ext uri="{FF2B5EF4-FFF2-40B4-BE49-F238E27FC236}">
              <a16:creationId xmlns:a16="http://schemas.microsoft.com/office/drawing/2014/main" id="{9423F57E-DA21-483F-A6F4-329058E9F713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598" name="Text Box 1">
          <a:extLst>
            <a:ext uri="{FF2B5EF4-FFF2-40B4-BE49-F238E27FC236}">
              <a16:creationId xmlns:a16="http://schemas.microsoft.com/office/drawing/2014/main" id="{44CFDD16-B58F-4DCD-AE47-B1D82556CF1A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599" name="Text Box 1">
          <a:extLst>
            <a:ext uri="{FF2B5EF4-FFF2-40B4-BE49-F238E27FC236}">
              <a16:creationId xmlns:a16="http://schemas.microsoft.com/office/drawing/2014/main" id="{205071A2-B7AE-433C-8B52-34542E26E36C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600" name="Text Box 1">
          <a:extLst>
            <a:ext uri="{FF2B5EF4-FFF2-40B4-BE49-F238E27FC236}">
              <a16:creationId xmlns:a16="http://schemas.microsoft.com/office/drawing/2014/main" id="{BE00D3B8-D49B-404C-BBF3-73FB1BCE7388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601" name="Text Box 1">
          <a:extLst>
            <a:ext uri="{FF2B5EF4-FFF2-40B4-BE49-F238E27FC236}">
              <a16:creationId xmlns:a16="http://schemas.microsoft.com/office/drawing/2014/main" id="{BA1420C4-60CE-4E9A-AFB4-443F9623899E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602" name="Text Box 1">
          <a:extLst>
            <a:ext uri="{FF2B5EF4-FFF2-40B4-BE49-F238E27FC236}">
              <a16:creationId xmlns:a16="http://schemas.microsoft.com/office/drawing/2014/main" id="{58667056-3D0D-432B-B420-F1365D4DF153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603" name="Text Box 1">
          <a:extLst>
            <a:ext uri="{FF2B5EF4-FFF2-40B4-BE49-F238E27FC236}">
              <a16:creationId xmlns:a16="http://schemas.microsoft.com/office/drawing/2014/main" id="{2CC86B37-DC51-4F48-81EB-2FE1E186A83B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604" name="Text Box 1">
          <a:extLst>
            <a:ext uri="{FF2B5EF4-FFF2-40B4-BE49-F238E27FC236}">
              <a16:creationId xmlns:a16="http://schemas.microsoft.com/office/drawing/2014/main" id="{9C77CC15-0E5E-4DA1-ACF7-74DDE93F4302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605" name="Text Box 1">
          <a:extLst>
            <a:ext uri="{FF2B5EF4-FFF2-40B4-BE49-F238E27FC236}">
              <a16:creationId xmlns:a16="http://schemas.microsoft.com/office/drawing/2014/main" id="{61E5DC9C-9F63-4D09-BC56-AEBA8C6356E8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606" name="Text Box 1">
          <a:extLst>
            <a:ext uri="{FF2B5EF4-FFF2-40B4-BE49-F238E27FC236}">
              <a16:creationId xmlns:a16="http://schemas.microsoft.com/office/drawing/2014/main" id="{24BBCC7C-F73C-4700-A601-4315A4BB841A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607" name="Text Box 1">
          <a:extLst>
            <a:ext uri="{FF2B5EF4-FFF2-40B4-BE49-F238E27FC236}">
              <a16:creationId xmlns:a16="http://schemas.microsoft.com/office/drawing/2014/main" id="{9C7535DF-77DD-4E8F-AC9E-D2482105DD71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608" name="Text Box 1">
          <a:extLst>
            <a:ext uri="{FF2B5EF4-FFF2-40B4-BE49-F238E27FC236}">
              <a16:creationId xmlns:a16="http://schemas.microsoft.com/office/drawing/2014/main" id="{92DF0FF1-1079-4814-B71F-153F56C99BEB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609" name="Text Box 1">
          <a:extLst>
            <a:ext uri="{FF2B5EF4-FFF2-40B4-BE49-F238E27FC236}">
              <a16:creationId xmlns:a16="http://schemas.microsoft.com/office/drawing/2014/main" id="{383F3395-EC62-48D1-B12D-7C1B49711E47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610" name="Text Box 1">
          <a:extLst>
            <a:ext uri="{FF2B5EF4-FFF2-40B4-BE49-F238E27FC236}">
              <a16:creationId xmlns:a16="http://schemas.microsoft.com/office/drawing/2014/main" id="{184D95E6-05B4-4424-8BD0-1D8A3620AA4F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611" name="Text Box 1">
          <a:extLst>
            <a:ext uri="{FF2B5EF4-FFF2-40B4-BE49-F238E27FC236}">
              <a16:creationId xmlns:a16="http://schemas.microsoft.com/office/drawing/2014/main" id="{706F2D38-DE7E-41C6-AF59-D74A29CFFA6A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612" name="Text Box 1">
          <a:extLst>
            <a:ext uri="{FF2B5EF4-FFF2-40B4-BE49-F238E27FC236}">
              <a16:creationId xmlns:a16="http://schemas.microsoft.com/office/drawing/2014/main" id="{4055FB58-C671-43E3-9B61-F6FC6DFF6C55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613" name="Text Box 1">
          <a:extLst>
            <a:ext uri="{FF2B5EF4-FFF2-40B4-BE49-F238E27FC236}">
              <a16:creationId xmlns:a16="http://schemas.microsoft.com/office/drawing/2014/main" id="{830DD76A-6B6A-4E6A-A532-A6CC5BFE8489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614" name="Text Box 1">
          <a:extLst>
            <a:ext uri="{FF2B5EF4-FFF2-40B4-BE49-F238E27FC236}">
              <a16:creationId xmlns:a16="http://schemas.microsoft.com/office/drawing/2014/main" id="{9AAD5201-792C-4919-9E73-A1182717B8F1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615" name="Text Box 1">
          <a:extLst>
            <a:ext uri="{FF2B5EF4-FFF2-40B4-BE49-F238E27FC236}">
              <a16:creationId xmlns:a16="http://schemas.microsoft.com/office/drawing/2014/main" id="{AFC029E2-FD5F-4D87-9DF3-248EACE895EC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122</xdr:row>
      <xdr:rowOff>0</xdr:rowOff>
    </xdr:from>
    <xdr:ext cx="57150" cy="809625"/>
    <xdr:sp macro="" textlink="">
      <xdr:nvSpPr>
        <xdr:cNvPr id="1616" name="Text Box 1">
          <a:extLst>
            <a:ext uri="{FF2B5EF4-FFF2-40B4-BE49-F238E27FC236}">
              <a16:creationId xmlns:a16="http://schemas.microsoft.com/office/drawing/2014/main" id="{10D51A78-3B1F-4445-AD31-92AF14D8BCF2}"/>
            </a:ext>
          </a:extLst>
        </xdr:cNvPr>
        <xdr:cNvSpPr txBox="1">
          <a:spLocks noChangeArrowheads="1"/>
        </xdr:cNvSpPr>
      </xdr:nvSpPr>
      <xdr:spPr bwMode="auto">
        <a:xfrm>
          <a:off x="3203575" y="19367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122</xdr:row>
      <xdr:rowOff>0</xdr:rowOff>
    </xdr:from>
    <xdr:ext cx="57150" cy="809625"/>
    <xdr:sp macro="" textlink="">
      <xdr:nvSpPr>
        <xdr:cNvPr id="1617" name="Text Box 1">
          <a:extLst>
            <a:ext uri="{FF2B5EF4-FFF2-40B4-BE49-F238E27FC236}">
              <a16:creationId xmlns:a16="http://schemas.microsoft.com/office/drawing/2014/main" id="{BAE3DA1E-EA9B-4A91-A376-D2113E5E8B57}"/>
            </a:ext>
          </a:extLst>
        </xdr:cNvPr>
        <xdr:cNvSpPr txBox="1">
          <a:spLocks noChangeArrowheads="1"/>
        </xdr:cNvSpPr>
      </xdr:nvSpPr>
      <xdr:spPr bwMode="auto">
        <a:xfrm>
          <a:off x="3203575" y="19367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122</xdr:row>
      <xdr:rowOff>0</xdr:rowOff>
    </xdr:from>
    <xdr:ext cx="57150" cy="809625"/>
    <xdr:sp macro="" textlink="">
      <xdr:nvSpPr>
        <xdr:cNvPr id="1618" name="Text Box 1">
          <a:extLst>
            <a:ext uri="{FF2B5EF4-FFF2-40B4-BE49-F238E27FC236}">
              <a16:creationId xmlns:a16="http://schemas.microsoft.com/office/drawing/2014/main" id="{3021607B-3989-4F6B-A525-E250424BA6D4}"/>
            </a:ext>
          </a:extLst>
        </xdr:cNvPr>
        <xdr:cNvSpPr txBox="1">
          <a:spLocks noChangeArrowheads="1"/>
        </xdr:cNvSpPr>
      </xdr:nvSpPr>
      <xdr:spPr bwMode="auto">
        <a:xfrm>
          <a:off x="3203575" y="19367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122</xdr:row>
      <xdr:rowOff>0</xdr:rowOff>
    </xdr:from>
    <xdr:ext cx="57150" cy="809625"/>
    <xdr:sp macro="" textlink="">
      <xdr:nvSpPr>
        <xdr:cNvPr id="1619" name="Text Box 1">
          <a:extLst>
            <a:ext uri="{FF2B5EF4-FFF2-40B4-BE49-F238E27FC236}">
              <a16:creationId xmlns:a16="http://schemas.microsoft.com/office/drawing/2014/main" id="{CF3B2F3B-FD4D-4BAC-B198-A35337DC66B0}"/>
            </a:ext>
          </a:extLst>
        </xdr:cNvPr>
        <xdr:cNvSpPr txBox="1">
          <a:spLocks noChangeArrowheads="1"/>
        </xdr:cNvSpPr>
      </xdr:nvSpPr>
      <xdr:spPr bwMode="auto">
        <a:xfrm>
          <a:off x="3203575" y="19367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122</xdr:row>
      <xdr:rowOff>0</xdr:rowOff>
    </xdr:from>
    <xdr:ext cx="57150" cy="809625"/>
    <xdr:sp macro="" textlink="">
      <xdr:nvSpPr>
        <xdr:cNvPr id="1620" name="Text Box 1">
          <a:extLst>
            <a:ext uri="{FF2B5EF4-FFF2-40B4-BE49-F238E27FC236}">
              <a16:creationId xmlns:a16="http://schemas.microsoft.com/office/drawing/2014/main" id="{C49C513B-11FD-476F-A3CB-ADB802844BF0}"/>
            </a:ext>
          </a:extLst>
        </xdr:cNvPr>
        <xdr:cNvSpPr txBox="1">
          <a:spLocks noChangeArrowheads="1"/>
        </xdr:cNvSpPr>
      </xdr:nvSpPr>
      <xdr:spPr bwMode="auto">
        <a:xfrm>
          <a:off x="3203575" y="19367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122</xdr:row>
      <xdr:rowOff>0</xdr:rowOff>
    </xdr:from>
    <xdr:ext cx="57150" cy="809625"/>
    <xdr:sp macro="" textlink="">
      <xdr:nvSpPr>
        <xdr:cNvPr id="1621" name="Text Box 1">
          <a:extLst>
            <a:ext uri="{FF2B5EF4-FFF2-40B4-BE49-F238E27FC236}">
              <a16:creationId xmlns:a16="http://schemas.microsoft.com/office/drawing/2014/main" id="{21E91025-A346-4A4F-8D2E-5B7D426CA5F4}"/>
            </a:ext>
          </a:extLst>
        </xdr:cNvPr>
        <xdr:cNvSpPr txBox="1">
          <a:spLocks noChangeArrowheads="1"/>
        </xdr:cNvSpPr>
      </xdr:nvSpPr>
      <xdr:spPr bwMode="auto">
        <a:xfrm>
          <a:off x="3203575" y="19367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622" name="Text Box 1">
          <a:extLst>
            <a:ext uri="{FF2B5EF4-FFF2-40B4-BE49-F238E27FC236}">
              <a16:creationId xmlns:a16="http://schemas.microsoft.com/office/drawing/2014/main" id="{BCD91B90-C2EE-42CC-9234-CFA944FB9085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623" name="Text Box 1">
          <a:extLst>
            <a:ext uri="{FF2B5EF4-FFF2-40B4-BE49-F238E27FC236}">
              <a16:creationId xmlns:a16="http://schemas.microsoft.com/office/drawing/2014/main" id="{99DD7138-1D6D-4112-BFDD-77C03F9ACE23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624" name="Text Box 1">
          <a:extLst>
            <a:ext uri="{FF2B5EF4-FFF2-40B4-BE49-F238E27FC236}">
              <a16:creationId xmlns:a16="http://schemas.microsoft.com/office/drawing/2014/main" id="{880FA56D-E3FA-4D18-9B47-A7BE4815F9A0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625" name="Text Box 1">
          <a:extLst>
            <a:ext uri="{FF2B5EF4-FFF2-40B4-BE49-F238E27FC236}">
              <a16:creationId xmlns:a16="http://schemas.microsoft.com/office/drawing/2014/main" id="{006CFBC9-242C-4BE6-8B68-76070572D1E2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626" name="Text Box 1">
          <a:extLst>
            <a:ext uri="{FF2B5EF4-FFF2-40B4-BE49-F238E27FC236}">
              <a16:creationId xmlns:a16="http://schemas.microsoft.com/office/drawing/2014/main" id="{DD74C131-5198-4016-B158-F370509AA3BC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627" name="Text Box 1">
          <a:extLst>
            <a:ext uri="{FF2B5EF4-FFF2-40B4-BE49-F238E27FC236}">
              <a16:creationId xmlns:a16="http://schemas.microsoft.com/office/drawing/2014/main" id="{A5E69AC7-D227-4928-9AFF-9E8D481CD43D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628" name="Text Box 1">
          <a:extLst>
            <a:ext uri="{FF2B5EF4-FFF2-40B4-BE49-F238E27FC236}">
              <a16:creationId xmlns:a16="http://schemas.microsoft.com/office/drawing/2014/main" id="{36DFAE32-75B9-4B43-B729-92CF9BCAB5FF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629" name="Text Box 1">
          <a:extLst>
            <a:ext uri="{FF2B5EF4-FFF2-40B4-BE49-F238E27FC236}">
              <a16:creationId xmlns:a16="http://schemas.microsoft.com/office/drawing/2014/main" id="{DD95BA0D-2A29-4D24-9437-3A8FD740E513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630" name="Text Box 1">
          <a:extLst>
            <a:ext uri="{FF2B5EF4-FFF2-40B4-BE49-F238E27FC236}">
              <a16:creationId xmlns:a16="http://schemas.microsoft.com/office/drawing/2014/main" id="{75721041-0670-47DD-9553-AF1BF23B0C7F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631" name="Text Box 1">
          <a:extLst>
            <a:ext uri="{FF2B5EF4-FFF2-40B4-BE49-F238E27FC236}">
              <a16:creationId xmlns:a16="http://schemas.microsoft.com/office/drawing/2014/main" id="{825044E8-3B11-4A94-B61F-C3F10F754ACC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632" name="Text Box 1">
          <a:extLst>
            <a:ext uri="{FF2B5EF4-FFF2-40B4-BE49-F238E27FC236}">
              <a16:creationId xmlns:a16="http://schemas.microsoft.com/office/drawing/2014/main" id="{407789E1-B604-430B-ACA5-7FE25AFE39D0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633" name="Text Box 1">
          <a:extLst>
            <a:ext uri="{FF2B5EF4-FFF2-40B4-BE49-F238E27FC236}">
              <a16:creationId xmlns:a16="http://schemas.microsoft.com/office/drawing/2014/main" id="{51D15A59-FD42-4391-8F68-40B74998CDFC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634" name="Text Box 1">
          <a:extLst>
            <a:ext uri="{FF2B5EF4-FFF2-40B4-BE49-F238E27FC236}">
              <a16:creationId xmlns:a16="http://schemas.microsoft.com/office/drawing/2014/main" id="{294D82B2-451B-41ED-9CB0-4ECFA113052D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635" name="Text Box 1">
          <a:extLst>
            <a:ext uri="{FF2B5EF4-FFF2-40B4-BE49-F238E27FC236}">
              <a16:creationId xmlns:a16="http://schemas.microsoft.com/office/drawing/2014/main" id="{729BA319-4596-4E1E-8DA4-11838A2AFEF5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636" name="Text Box 1">
          <a:extLst>
            <a:ext uri="{FF2B5EF4-FFF2-40B4-BE49-F238E27FC236}">
              <a16:creationId xmlns:a16="http://schemas.microsoft.com/office/drawing/2014/main" id="{74AF779E-9DBF-409D-9509-F83691001B4C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637" name="Text Box 1">
          <a:extLst>
            <a:ext uri="{FF2B5EF4-FFF2-40B4-BE49-F238E27FC236}">
              <a16:creationId xmlns:a16="http://schemas.microsoft.com/office/drawing/2014/main" id="{05329F72-FFA7-4963-93B0-D051C5588525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638" name="Text Box 1">
          <a:extLst>
            <a:ext uri="{FF2B5EF4-FFF2-40B4-BE49-F238E27FC236}">
              <a16:creationId xmlns:a16="http://schemas.microsoft.com/office/drawing/2014/main" id="{05295976-4983-4C4D-9B11-776499424856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639" name="Text Box 1">
          <a:extLst>
            <a:ext uri="{FF2B5EF4-FFF2-40B4-BE49-F238E27FC236}">
              <a16:creationId xmlns:a16="http://schemas.microsoft.com/office/drawing/2014/main" id="{42D9E56B-6661-4A32-B742-B8A6B8659D5B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640" name="Text Box 1">
          <a:extLst>
            <a:ext uri="{FF2B5EF4-FFF2-40B4-BE49-F238E27FC236}">
              <a16:creationId xmlns:a16="http://schemas.microsoft.com/office/drawing/2014/main" id="{5146E582-FDA6-49D0-9A78-644360435C70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641" name="Text Box 1">
          <a:extLst>
            <a:ext uri="{FF2B5EF4-FFF2-40B4-BE49-F238E27FC236}">
              <a16:creationId xmlns:a16="http://schemas.microsoft.com/office/drawing/2014/main" id="{A45C4718-9976-4FC2-874C-DF8637675656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642" name="Text Box 1">
          <a:extLst>
            <a:ext uri="{FF2B5EF4-FFF2-40B4-BE49-F238E27FC236}">
              <a16:creationId xmlns:a16="http://schemas.microsoft.com/office/drawing/2014/main" id="{62A409EB-5EFE-41B6-A5D5-7D2E26EEB011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643" name="Text Box 1">
          <a:extLst>
            <a:ext uri="{FF2B5EF4-FFF2-40B4-BE49-F238E27FC236}">
              <a16:creationId xmlns:a16="http://schemas.microsoft.com/office/drawing/2014/main" id="{4AE0D414-7517-4946-90A6-FF11F8436C24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644" name="Text Box 1">
          <a:extLst>
            <a:ext uri="{FF2B5EF4-FFF2-40B4-BE49-F238E27FC236}">
              <a16:creationId xmlns:a16="http://schemas.microsoft.com/office/drawing/2014/main" id="{1A2E525E-735D-4D96-BE7D-A575BA899442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645" name="Text Box 1">
          <a:extLst>
            <a:ext uri="{FF2B5EF4-FFF2-40B4-BE49-F238E27FC236}">
              <a16:creationId xmlns:a16="http://schemas.microsoft.com/office/drawing/2014/main" id="{B6975A1F-C62D-4632-80A3-CA15B49E978B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646" name="Text Box 1">
          <a:extLst>
            <a:ext uri="{FF2B5EF4-FFF2-40B4-BE49-F238E27FC236}">
              <a16:creationId xmlns:a16="http://schemas.microsoft.com/office/drawing/2014/main" id="{84711579-1470-42BF-ADA5-642F1CDEED25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647" name="Text Box 1">
          <a:extLst>
            <a:ext uri="{FF2B5EF4-FFF2-40B4-BE49-F238E27FC236}">
              <a16:creationId xmlns:a16="http://schemas.microsoft.com/office/drawing/2014/main" id="{05EB921B-A445-4A97-A02F-8D4F16870A4C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648" name="Text Box 1">
          <a:extLst>
            <a:ext uri="{FF2B5EF4-FFF2-40B4-BE49-F238E27FC236}">
              <a16:creationId xmlns:a16="http://schemas.microsoft.com/office/drawing/2014/main" id="{43F1CA50-BB6B-414A-A18A-705FED5BB67D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649" name="Text Box 1">
          <a:extLst>
            <a:ext uri="{FF2B5EF4-FFF2-40B4-BE49-F238E27FC236}">
              <a16:creationId xmlns:a16="http://schemas.microsoft.com/office/drawing/2014/main" id="{5875CBDD-27C8-488C-9C65-2448E2582B50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650" name="Text Box 1">
          <a:extLst>
            <a:ext uri="{FF2B5EF4-FFF2-40B4-BE49-F238E27FC236}">
              <a16:creationId xmlns:a16="http://schemas.microsoft.com/office/drawing/2014/main" id="{B1A7F76A-7C32-4581-9532-98313D75B93D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651" name="Text Box 1">
          <a:extLst>
            <a:ext uri="{FF2B5EF4-FFF2-40B4-BE49-F238E27FC236}">
              <a16:creationId xmlns:a16="http://schemas.microsoft.com/office/drawing/2014/main" id="{877AA2E3-E8A8-4CBF-920E-BE3B4574D3E4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652" name="Text Box 1">
          <a:extLst>
            <a:ext uri="{FF2B5EF4-FFF2-40B4-BE49-F238E27FC236}">
              <a16:creationId xmlns:a16="http://schemas.microsoft.com/office/drawing/2014/main" id="{7DDDE308-9E14-485A-B80F-4F7557529D93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653" name="Text Box 1">
          <a:extLst>
            <a:ext uri="{FF2B5EF4-FFF2-40B4-BE49-F238E27FC236}">
              <a16:creationId xmlns:a16="http://schemas.microsoft.com/office/drawing/2014/main" id="{C35B71CB-318B-41E1-BE65-57F28C3F18BC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654" name="Text Box 1">
          <a:extLst>
            <a:ext uri="{FF2B5EF4-FFF2-40B4-BE49-F238E27FC236}">
              <a16:creationId xmlns:a16="http://schemas.microsoft.com/office/drawing/2014/main" id="{108095DF-84AE-4E3E-B49B-2E3171D4AD6D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655" name="Text Box 1">
          <a:extLst>
            <a:ext uri="{FF2B5EF4-FFF2-40B4-BE49-F238E27FC236}">
              <a16:creationId xmlns:a16="http://schemas.microsoft.com/office/drawing/2014/main" id="{8DCF042A-E9E4-42BD-9D10-0D32B5235388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656" name="Text Box 1">
          <a:extLst>
            <a:ext uri="{FF2B5EF4-FFF2-40B4-BE49-F238E27FC236}">
              <a16:creationId xmlns:a16="http://schemas.microsoft.com/office/drawing/2014/main" id="{EC448195-0E97-4D14-AC95-BA0FE4902BC0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657" name="Text Box 1">
          <a:extLst>
            <a:ext uri="{FF2B5EF4-FFF2-40B4-BE49-F238E27FC236}">
              <a16:creationId xmlns:a16="http://schemas.microsoft.com/office/drawing/2014/main" id="{7EFFDEDB-8891-401A-A064-6A8B67AFF3A7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658" name="Text Box 1">
          <a:extLst>
            <a:ext uri="{FF2B5EF4-FFF2-40B4-BE49-F238E27FC236}">
              <a16:creationId xmlns:a16="http://schemas.microsoft.com/office/drawing/2014/main" id="{47662B65-322E-4553-9D2F-7C42798A9449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659" name="Text Box 1">
          <a:extLst>
            <a:ext uri="{FF2B5EF4-FFF2-40B4-BE49-F238E27FC236}">
              <a16:creationId xmlns:a16="http://schemas.microsoft.com/office/drawing/2014/main" id="{D9D79F3F-52AD-43E9-ADDE-09BDEF9DD048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660" name="Text Box 1">
          <a:extLst>
            <a:ext uri="{FF2B5EF4-FFF2-40B4-BE49-F238E27FC236}">
              <a16:creationId xmlns:a16="http://schemas.microsoft.com/office/drawing/2014/main" id="{A51059E4-4238-40CC-89FA-E211CB36BCFB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661" name="Text Box 1">
          <a:extLst>
            <a:ext uri="{FF2B5EF4-FFF2-40B4-BE49-F238E27FC236}">
              <a16:creationId xmlns:a16="http://schemas.microsoft.com/office/drawing/2014/main" id="{15D9B1AC-4901-4E94-87CA-9E82288F4481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662" name="Text Box 1">
          <a:extLst>
            <a:ext uri="{FF2B5EF4-FFF2-40B4-BE49-F238E27FC236}">
              <a16:creationId xmlns:a16="http://schemas.microsoft.com/office/drawing/2014/main" id="{1660158C-46CE-4A90-A4A1-320051AD0F63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663" name="Text Box 1">
          <a:extLst>
            <a:ext uri="{FF2B5EF4-FFF2-40B4-BE49-F238E27FC236}">
              <a16:creationId xmlns:a16="http://schemas.microsoft.com/office/drawing/2014/main" id="{0EBE7AF2-E064-451E-B433-0580D2561D6C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664" name="Text Box 1">
          <a:extLst>
            <a:ext uri="{FF2B5EF4-FFF2-40B4-BE49-F238E27FC236}">
              <a16:creationId xmlns:a16="http://schemas.microsoft.com/office/drawing/2014/main" id="{0B1DDA06-ACD9-4B5B-B645-489654B68A5D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665" name="Text Box 1">
          <a:extLst>
            <a:ext uri="{FF2B5EF4-FFF2-40B4-BE49-F238E27FC236}">
              <a16:creationId xmlns:a16="http://schemas.microsoft.com/office/drawing/2014/main" id="{2068336B-E0C8-4015-BFE1-1A8FBF7901C5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666" name="Text Box 1">
          <a:extLst>
            <a:ext uri="{FF2B5EF4-FFF2-40B4-BE49-F238E27FC236}">
              <a16:creationId xmlns:a16="http://schemas.microsoft.com/office/drawing/2014/main" id="{41BBDDED-9ADC-4581-8321-0F7D10BFFF78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667" name="Text Box 1">
          <a:extLst>
            <a:ext uri="{FF2B5EF4-FFF2-40B4-BE49-F238E27FC236}">
              <a16:creationId xmlns:a16="http://schemas.microsoft.com/office/drawing/2014/main" id="{CF106A81-DB1B-4DBD-BA95-192273166F83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668" name="Text Box 1">
          <a:extLst>
            <a:ext uri="{FF2B5EF4-FFF2-40B4-BE49-F238E27FC236}">
              <a16:creationId xmlns:a16="http://schemas.microsoft.com/office/drawing/2014/main" id="{E7EB1A19-DDEF-4CB5-AAB1-E241ACF2F9D6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669" name="Text Box 1">
          <a:extLst>
            <a:ext uri="{FF2B5EF4-FFF2-40B4-BE49-F238E27FC236}">
              <a16:creationId xmlns:a16="http://schemas.microsoft.com/office/drawing/2014/main" id="{DDD8C8CE-9592-46C2-A240-385834277B79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122</xdr:row>
      <xdr:rowOff>0</xdr:rowOff>
    </xdr:from>
    <xdr:ext cx="57150" cy="809625"/>
    <xdr:sp macro="" textlink="">
      <xdr:nvSpPr>
        <xdr:cNvPr id="1670" name="Text Box 1">
          <a:extLst>
            <a:ext uri="{FF2B5EF4-FFF2-40B4-BE49-F238E27FC236}">
              <a16:creationId xmlns:a16="http://schemas.microsoft.com/office/drawing/2014/main" id="{07C27A5F-C00C-4636-B5C2-0BFA29D84F4A}"/>
            </a:ext>
          </a:extLst>
        </xdr:cNvPr>
        <xdr:cNvSpPr txBox="1">
          <a:spLocks noChangeArrowheads="1"/>
        </xdr:cNvSpPr>
      </xdr:nvSpPr>
      <xdr:spPr bwMode="auto">
        <a:xfrm>
          <a:off x="3203575" y="19367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122</xdr:row>
      <xdr:rowOff>0</xdr:rowOff>
    </xdr:from>
    <xdr:ext cx="57150" cy="809625"/>
    <xdr:sp macro="" textlink="">
      <xdr:nvSpPr>
        <xdr:cNvPr id="1671" name="Text Box 1">
          <a:extLst>
            <a:ext uri="{FF2B5EF4-FFF2-40B4-BE49-F238E27FC236}">
              <a16:creationId xmlns:a16="http://schemas.microsoft.com/office/drawing/2014/main" id="{1CC79B03-A08A-47E0-BEF6-F3B7BCD9D6A3}"/>
            </a:ext>
          </a:extLst>
        </xdr:cNvPr>
        <xdr:cNvSpPr txBox="1">
          <a:spLocks noChangeArrowheads="1"/>
        </xdr:cNvSpPr>
      </xdr:nvSpPr>
      <xdr:spPr bwMode="auto">
        <a:xfrm>
          <a:off x="3203575" y="19367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122</xdr:row>
      <xdr:rowOff>0</xdr:rowOff>
    </xdr:from>
    <xdr:ext cx="57150" cy="809625"/>
    <xdr:sp macro="" textlink="">
      <xdr:nvSpPr>
        <xdr:cNvPr id="1672" name="Text Box 1">
          <a:extLst>
            <a:ext uri="{FF2B5EF4-FFF2-40B4-BE49-F238E27FC236}">
              <a16:creationId xmlns:a16="http://schemas.microsoft.com/office/drawing/2014/main" id="{E0AAC6BE-905E-4E1D-96EC-0F0FEBDE3F0C}"/>
            </a:ext>
          </a:extLst>
        </xdr:cNvPr>
        <xdr:cNvSpPr txBox="1">
          <a:spLocks noChangeArrowheads="1"/>
        </xdr:cNvSpPr>
      </xdr:nvSpPr>
      <xdr:spPr bwMode="auto">
        <a:xfrm>
          <a:off x="3203575" y="19367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122</xdr:row>
      <xdr:rowOff>0</xdr:rowOff>
    </xdr:from>
    <xdr:ext cx="57150" cy="809625"/>
    <xdr:sp macro="" textlink="">
      <xdr:nvSpPr>
        <xdr:cNvPr id="1673" name="Text Box 1">
          <a:extLst>
            <a:ext uri="{FF2B5EF4-FFF2-40B4-BE49-F238E27FC236}">
              <a16:creationId xmlns:a16="http://schemas.microsoft.com/office/drawing/2014/main" id="{182F1A35-830F-4C1D-9BBA-97BF4D48352B}"/>
            </a:ext>
          </a:extLst>
        </xdr:cNvPr>
        <xdr:cNvSpPr txBox="1">
          <a:spLocks noChangeArrowheads="1"/>
        </xdr:cNvSpPr>
      </xdr:nvSpPr>
      <xdr:spPr bwMode="auto">
        <a:xfrm>
          <a:off x="3203575" y="19367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122</xdr:row>
      <xdr:rowOff>0</xdr:rowOff>
    </xdr:from>
    <xdr:ext cx="57150" cy="809625"/>
    <xdr:sp macro="" textlink="">
      <xdr:nvSpPr>
        <xdr:cNvPr id="1674" name="Text Box 1">
          <a:extLst>
            <a:ext uri="{FF2B5EF4-FFF2-40B4-BE49-F238E27FC236}">
              <a16:creationId xmlns:a16="http://schemas.microsoft.com/office/drawing/2014/main" id="{B2422E91-D425-4D1E-89B8-0588AA81F1D0}"/>
            </a:ext>
          </a:extLst>
        </xdr:cNvPr>
        <xdr:cNvSpPr txBox="1">
          <a:spLocks noChangeArrowheads="1"/>
        </xdr:cNvSpPr>
      </xdr:nvSpPr>
      <xdr:spPr bwMode="auto">
        <a:xfrm>
          <a:off x="3203575" y="19367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122</xdr:row>
      <xdr:rowOff>0</xdr:rowOff>
    </xdr:from>
    <xdr:ext cx="57150" cy="809625"/>
    <xdr:sp macro="" textlink="">
      <xdr:nvSpPr>
        <xdr:cNvPr id="1675" name="Text Box 1">
          <a:extLst>
            <a:ext uri="{FF2B5EF4-FFF2-40B4-BE49-F238E27FC236}">
              <a16:creationId xmlns:a16="http://schemas.microsoft.com/office/drawing/2014/main" id="{BE5A39D8-1100-4D92-9C0D-224AFCC429FA}"/>
            </a:ext>
          </a:extLst>
        </xdr:cNvPr>
        <xdr:cNvSpPr txBox="1">
          <a:spLocks noChangeArrowheads="1"/>
        </xdr:cNvSpPr>
      </xdr:nvSpPr>
      <xdr:spPr bwMode="auto">
        <a:xfrm>
          <a:off x="3203575" y="19367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676" name="Text Box 1">
          <a:extLst>
            <a:ext uri="{FF2B5EF4-FFF2-40B4-BE49-F238E27FC236}">
              <a16:creationId xmlns:a16="http://schemas.microsoft.com/office/drawing/2014/main" id="{056924D1-D319-439B-8FF3-2EB02B28DA10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677" name="Text Box 1">
          <a:extLst>
            <a:ext uri="{FF2B5EF4-FFF2-40B4-BE49-F238E27FC236}">
              <a16:creationId xmlns:a16="http://schemas.microsoft.com/office/drawing/2014/main" id="{2443B297-3EF0-4A8B-9DA7-D5BC4A392BF6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678" name="Text Box 1">
          <a:extLst>
            <a:ext uri="{FF2B5EF4-FFF2-40B4-BE49-F238E27FC236}">
              <a16:creationId xmlns:a16="http://schemas.microsoft.com/office/drawing/2014/main" id="{831905DA-DFD2-433D-A858-93E6B973D3E5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679" name="Text Box 1">
          <a:extLst>
            <a:ext uri="{FF2B5EF4-FFF2-40B4-BE49-F238E27FC236}">
              <a16:creationId xmlns:a16="http://schemas.microsoft.com/office/drawing/2014/main" id="{88D2FFEA-0A9A-4EE1-9FEC-F5C75A38C628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680" name="Text Box 1">
          <a:extLst>
            <a:ext uri="{FF2B5EF4-FFF2-40B4-BE49-F238E27FC236}">
              <a16:creationId xmlns:a16="http://schemas.microsoft.com/office/drawing/2014/main" id="{0667D704-752E-49C1-AC49-17A7691C17BC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681" name="Text Box 1">
          <a:extLst>
            <a:ext uri="{FF2B5EF4-FFF2-40B4-BE49-F238E27FC236}">
              <a16:creationId xmlns:a16="http://schemas.microsoft.com/office/drawing/2014/main" id="{AC7C4589-4A5A-4B24-97C8-9B2BCF707D3A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682" name="Text Box 1">
          <a:extLst>
            <a:ext uri="{FF2B5EF4-FFF2-40B4-BE49-F238E27FC236}">
              <a16:creationId xmlns:a16="http://schemas.microsoft.com/office/drawing/2014/main" id="{7714F58A-BB0F-4B2B-856A-3CB5EC26B513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683" name="Text Box 1">
          <a:extLst>
            <a:ext uri="{FF2B5EF4-FFF2-40B4-BE49-F238E27FC236}">
              <a16:creationId xmlns:a16="http://schemas.microsoft.com/office/drawing/2014/main" id="{8DEBAC90-6E58-4F2B-92D9-EEBFA663C97A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684" name="Text Box 1">
          <a:extLst>
            <a:ext uri="{FF2B5EF4-FFF2-40B4-BE49-F238E27FC236}">
              <a16:creationId xmlns:a16="http://schemas.microsoft.com/office/drawing/2014/main" id="{0A61AE7F-5769-4737-A58D-AAFD984B03C1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685" name="Text Box 1">
          <a:extLst>
            <a:ext uri="{FF2B5EF4-FFF2-40B4-BE49-F238E27FC236}">
              <a16:creationId xmlns:a16="http://schemas.microsoft.com/office/drawing/2014/main" id="{6F4207C4-74D1-47B3-95FD-FF1526CB4E3E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686" name="Text Box 1">
          <a:extLst>
            <a:ext uri="{FF2B5EF4-FFF2-40B4-BE49-F238E27FC236}">
              <a16:creationId xmlns:a16="http://schemas.microsoft.com/office/drawing/2014/main" id="{02F03EB4-6D5D-4FAC-87AB-DB17A7BB90EE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687" name="Text Box 1">
          <a:extLst>
            <a:ext uri="{FF2B5EF4-FFF2-40B4-BE49-F238E27FC236}">
              <a16:creationId xmlns:a16="http://schemas.microsoft.com/office/drawing/2014/main" id="{F34BC39D-B94F-46BC-B5BE-9FE171C99F05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688" name="Text Box 1">
          <a:extLst>
            <a:ext uri="{FF2B5EF4-FFF2-40B4-BE49-F238E27FC236}">
              <a16:creationId xmlns:a16="http://schemas.microsoft.com/office/drawing/2014/main" id="{282A28D4-8A17-4212-B866-42B8D070A2F3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689" name="Text Box 1">
          <a:extLst>
            <a:ext uri="{FF2B5EF4-FFF2-40B4-BE49-F238E27FC236}">
              <a16:creationId xmlns:a16="http://schemas.microsoft.com/office/drawing/2014/main" id="{1691F170-1C67-4284-A630-08A4CE286668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690" name="Text Box 1">
          <a:extLst>
            <a:ext uri="{FF2B5EF4-FFF2-40B4-BE49-F238E27FC236}">
              <a16:creationId xmlns:a16="http://schemas.microsoft.com/office/drawing/2014/main" id="{946BFF31-95C4-4855-97A1-925B23D6E05D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691" name="Text Box 1">
          <a:extLst>
            <a:ext uri="{FF2B5EF4-FFF2-40B4-BE49-F238E27FC236}">
              <a16:creationId xmlns:a16="http://schemas.microsoft.com/office/drawing/2014/main" id="{90824F00-9275-4BB4-B0CD-5559D977099B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692" name="Text Box 1">
          <a:extLst>
            <a:ext uri="{FF2B5EF4-FFF2-40B4-BE49-F238E27FC236}">
              <a16:creationId xmlns:a16="http://schemas.microsoft.com/office/drawing/2014/main" id="{06ED6AFD-256C-41D8-8B8F-CDB841000F70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693" name="Text Box 1">
          <a:extLst>
            <a:ext uri="{FF2B5EF4-FFF2-40B4-BE49-F238E27FC236}">
              <a16:creationId xmlns:a16="http://schemas.microsoft.com/office/drawing/2014/main" id="{F6E665A3-253A-4845-975B-BE54B1740E07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694" name="Text Box 1">
          <a:extLst>
            <a:ext uri="{FF2B5EF4-FFF2-40B4-BE49-F238E27FC236}">
              <a16:creationId xmlns:a16="http://schemas.microsoft.com/office/drawing/2014/main" id="{A6A3E3C6-6B66-4BC1-B3D9-40CED6B0688C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695" name="Text Box 1">
          <a:extLst>
            <a:ext uri="{FF2B5EF4-FFF2-40B4-BE49-F238E27FC236}">
              <a16:creationId xmlns:a16="http://schemas.microsoft.com/office/drawing/2014/main" id="{F4B3BD08-547F-4D29-A34D-3F8FE986FAE1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696" name="Text Box 1">
          <a:extLst>
            <a:ext uri="{FF2B5EF4-FFF2-40B4-BE49-F238E27FC236}">
              <a16:creationId xmlns:a16="http://schemas.microsoft.com/office/drawing/2014/main" id="{768C410D-C34A-4610-8099-8C1BFDF21AD1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697" name="Text Box 1">
          <a:extLst>
            <a:ext uri="{FF2B5EF4-FFF2-40B4-BE49-F238E27FC236}">
              <a16:creationId xmlns:a16="http://schemas.microsoft.com/office/drawing/2014/main" id="{2B2BCA20-F1F1-4CEC-90F7-4C9C8F73B116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698" name="Text Box 1">
          <a:extLst>
            <a:ext uri="{FF2B5EF4-FFF2-40B4-BE49-F238E27FC236}">
              <a16:creationId xmlns:a16="http://schemas.microsoft.com/office/drawing/2014/main" id="{64C5F761-8AAF-4F3B-A464-8DB07AE254D8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699" name="Text Box 1">
          <a:extLst>
            <a:ext uri="{FF2B5EF4-FFF2-40B4-BE49-F238E27FC236}">
              <a16:creationId xmlns:a16="http://schemas.microsoft.com/office/drawing/2014/main" id="{885587A9-9075-4198-9C01-08C6E8687123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700" name="Text Box 1">
          <a:extLst>
            <a:ext uri="{FF2B5EF4-FFF2-40B4-BE49-F238E27FC236}">
              <a16:creationId xmlns:a16="http://schemas.microsoft.com/office/drawing/2014/main" id="{E4D86B7C-9534-48EC-9056-5D1A89F48CB4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701" name="Text Box 1">
          <a:extLst>
            <a:ext uri="{FF2B5EF4-FFF2-40B4-BE49-F238E27FC236}">
              <a16:creationId xmlns:a16="http://schemas.microsoft.com/office/drawing/2014/main" id="{B3F2231C-71EC-4CC0-A7D4-BD12602E3460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702" name="Text Box 1">
          <a:extLst>
            <a:ext uri="{FF2B5EF4-FFF2-40B4-BE49-F238E27FC236}">
              <a16:creationId xmlns:a16="http://schemas.microsoft.com/office/drawing/2014/main" id="{7D9FEFC8-A65C-4E7A-AE0D-3829E575435A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703" name="Text Box 1">
          <a:extLst>
            <a:ext uri="{FF2B5EF4-FFF2-40B4-BE49-F238E27FC236}">
              <a16:creationId xmlns:a16="http://schemas.microsoft.com/office/drawing/2014/main" id="{AA4C1659-3A64-4447-8FD1-CA02777ED15A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704" name="Text Box 1">
          <a:extLst>
            <a:ext uri="{FF2B5EF4-FFF2-40B4-BE49-F238E27FC236}">
              <a16:creationId xmlns:a16="http://schemas.microsoft.com/office/drawing/2014/main" id="{03CAEB05-E0D4-4849-B871-6013B8315FAD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705" name="Text Box 1">
          <a:extLst>
            <a:ext uri="{FF2B5EF4-FFF2-40B4-BE49-F238E27FC236}">
              <a16:creationId xmlns:a16="http://schemas.microsoft.com/office/drawing/2014/main" id="{EE59F577-6C48-42D6-A256-149EB1C7AD75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706" name="Text Box 1">
          <a:extLst>
            <a:ext uri="{FF2B5EF4-FFF2-40B4-BE49-F238E27FC236}">
              <a16:creationId xmlns:a16="http://schemas.microsoft.com/office/drawing/2014/main" id="{C1D6EE52-A6FA-49B8-8BF2-623E4ECA19E5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707" name="Text Box 1">
          <a:extLst>
            <a:ext uri="{FF2B5EF4-FFF2-40B4-BE49-F238E27FC236}">
              <a16:creationId xmlns:a16="http://schemas.microsoft.com/office/drawing/2014/main" id="{D4684B34-6CF3-4BB0-9152-FD5606DA51C4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708" name="Text Box 1">
          <a:extLst>
            <a:ext uri="{FF2B5EF4-FFF2-40B4-BE49-F238E27FC236}">
              <a16:creationId xmlns:a16="http://schemas.microsoft.com/office/drawing/2014/main" id="{DFB709AC-88A7-4376-B9C7-32DD0021B893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709" name="Text Box 1">
          <a:extLst>
            <a:ext uri="{FF2B5EF4-FFF2-40B4-BE49-F238E27FC236}">
              <a16:creationId xmlns:a16="http://schemas.microsoft.com/office/drawing/2014/main" id="{EFB13CAD-D8DD-47F3-B8C1-B1DFF0966C77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710" name="Text Box 1">
          <a:extLst>
            <a:ext uri="{FF2B5EF4-FFF2-40B4-BE49-F238E27FC236}">
              <a16:creationId xmlns:a16="http://schemas.microsoft.com/office/drawing/2014/main" id="{162D2088-A23B-42DF-ABA8-52B0417BABC7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711" name="Text Box 1">
          <a:extLst>
            <a:ext uri="{FF2B5EF4-FFF2-40B4-BE49-F238E27FC236}">
              <a16:creationId xmlns:a16="http://schemas.microsoft.com/office/drawing/2014/main" id="{32A8E544-4F5E-4DC3-8C2D-C045273F1E79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712" name="Text Box 1">
          <a:extLst>
            <a:ext uri="{FF2B5EF4-FFF2-40B4-BE49-F238E27FC236}">
              <a16:creationId xmlns:a16="http://schemas.microsoft.com/office/drawing/2014/main" id="{DDC1DC34-06FE-4D7C-B62F-9C0DCEC0FC1D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713" name="Text Box 1">
          <a:extLst>
            <a:ext uri="{FF2B5EF4-FFF2-40B4-BE49-F238E27FC236}">
              <a16:creationId xmlns:a16="http://schemas.microsoft.com/office/drawing/2014/main" id="{BFAB42AD-1F1F-4254-965F-CE66B9A9BEE6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714" name="Text Box 1">
          <a:extLst>
            <a:ext uri="{FF2B5EF4-FFF2-40B4-BE49-F238E27FC236}">
              <a16:creationId xmlns:a16="http://schemas.microsoft.com/office/drawing/2014/main" id="{480055CE-247A-42F3-8BBA-ECEB41FC87E4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715" name="Text Box 1">
          <a:extLst>
            <a:ext uri="{FF2B5EF4-FFF2-40B4-BE49-F238E27FC236}">
              <a16:creationId xmlns:a16="http://schemas.microsoft.com/office/drawing/2014/main" id="{6346DC2E-7FC9-45DA-9CDD-8FFF63C2685F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716" name="Text Box 1">
          <a:extLst>
            <a:ext uri="{FF2B5EF4-FFF2-40B4-BE49-F238E27FC236}">
              <a16:creationId xmlns:a16="http://schemas.microsoft.com/office/drawing/2014/main" id="{F0700D41-6039-4E50-9E15-B01B145EE994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717" name="Text Box 1">
          <a:extLst>
            <a:ext uri="{FF2B5EF4-FFF2-40B4-BE49-F238E27FC236}">
              <a16:creationId xmlns:a16="http://schemas.microsoft.com/office/drawing/2014/main" id="{4BA818AB-5337-475D-A1C1-DF106716CA28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718" name="Text Box 1">
          <a:extLst>
            <a:ext uri="{FF2B5EF4-FFF2-40B4-BE49-F238E27FC236}">
              <a16:creationId xmlns:a16="http://schemas.microsoft.com/office/drawing/2014/main" id="{B801EC04-B9FB-4F94-A4BD-CCA68E160743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719" name="Text Box 1">
          <a:extLst>
            <a:ext uri="{FF2B5EF4-FFF2-40B4-BE49-F238E27FC236}">
              <a16:creationId xmlns:a16="http://schemas.microsoft.com/office/drawing/2014/main" id="{2A891F25-2F71-492A-A2C1-EA5A5F411DD7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720" name="Text Box 1">
          <a:extLst>
            <a:ext uri="{FF2B5EF4-FFF2-40B4-BE49-F238E27FC236}">
              <a16:creationId xmlns:a16="http://schemas.microsoft.com/office/drawing/2014/main" id="{BBB053F3-CAAC-4E57-90AD-701C7D681DA5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721" name="Text Box 1">
          <a:extLst>
            <a:ext uri="{FF2B5EF4-FFF2-40B4-BE49-F238E27FC236}">
              <a16:creationId xmlns:a16="http://schemas.microsoft.com/office/drawing/2014/main" id="{386EB84F-7F06-4C27-A14B-259EB2B22839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722" name="Text Box 1">
          <a:extLst>
            <a:ext uri="{FF2B5EF4-FFF2-40B4-BE49-F238E27FC236}">
              <a16:creationId xmlns:a16="http://schemas.microsoft.com/office/drawing/2014/main" id="{5556AEC9-A720-4A0F-861F-0F082C0B55F6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122</xdr:row>
      <xdr:rowOff>0</xdr:rowOff>
    </xdr:from>
    <xdr:ext cx="57150" cy="952500"/>
    <xdr:sp macro="" textlink="">
      <xdr:nvSpPr>
        <xdr:cNvPr id="1723" name="Text Box 1">
          <a:extLst>
            <a:ext uri="{FF2B5EF4-FFF2-40B4-BE49-F238E27FC236}">
              <a16:creationId xmlns:a16="http://schemas.microsoft.com/office/drawing/2014/main" id="{069C50EE-F574-4468-98F6-EB9AA9E828DC}"/>
            </a:ext>
          </a:extLst>
        </xdr:cNvPr>
        <xdr:cNvSpPr txBox="1">
          <a:spLocks noChangeArrowheads="1"/>
        </xdr:cNvSpPr>
      </xdr:nvSpPr>
      <xdr:spPr bwMode="auto">
        <a:xfrm>
          <a:off x="3206750" y="19367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122</xdr:row>
      <xdr:rowOff>0</xdr:rowOff>
    </xdr:from>
    <xdr:ext cx="57150" cy="809625"/>
    <xdr:sp macro="" textlink="">
      <xdr:nvSpPr>
        <xdr:cNvPr id="1724" name="Text Box 1">
          <a:extLst>
            <a:ext uri="{FF2B5EF4-FFF2-40B4-BE49-F238E27FC236}">
              <a16:creationId xmlns:a16="http://schemas.microsoft.com/office/drawing/2014/main" id="{F93ED10A-36BD-4600-AC3D-322F3F6B5832}"/>
            </a:ext>
          </a:extLst>
        </xdr:cNvPr>
        <xdr:cNvSpPr txBox="1">
          <a:spLocks noChangeArrowheads="1"/>
        </xdr:cNvSpPr>
      </xdr:nvSpPr>
      <xdr:spPr bwMode="auto">
        <a:xfrm>
          <a:off x="3203575" y="19367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122</xdr:row>
      <xdr:rowOff>0</xdr:rowOff>
    </xdr:from>
    <xdr:ext cx="57150" cy="809625"/>
    <xdr:sp macro="" textlink="">
      <xdr:nvSpPr>
        <xdr:cNvPr id="1725" name="Text Box 1">
          <a:extLst>
            <a:ext uri="{FF2B5EF4-FFF2-40B4-BE49-F238E27FC236}">
              <a16:creationId xmlns:a16="http://schemas.microsoft.com/office/drawing/2014/main" id="{E164D197-0775-4FBF-A821-9011A01BB335}"/>
            </a:ext>
          </a:extLst>
        </xdr:cNvPr>
        <xdr:cNvSpPr txBox="1">
          <a:spLocks noChangeArrowheads="1"/>
        </xdr:cNvSpPr>
      </xdr:nvSpPr>
      <xdr:spPr bwMode="auto">
        <a:xfrm>
          <a:off x="3203575" y="19367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122</xdr:row>
      <xdr:rowOff>0</xdr:rowOff>
    </xdr:from>
    <xdr:ext cx="57150" cy="809625"/>
    <xdr:sp macro="" textlink="">
      <xdr:nvSpPr>
        <xdr:cNvPr id="1726" name="Text Box 1">
          <a:extLst>
            <a:ext uri="{FF2B5EF4-FFF2-40B4-BE49-F238E27FC236}">
              <a16:creationId xmlns:a16="http://schemas.microsoft.com/office/drawing/2014/main" id="{12E7045B-B33D-486A-B215-07DE2FF1A7A7}"/>
            </a:ext>
          </a:extLst>
        </xdr:cNvPr>
        <xdr:cNvSpPr txBox="1">
          <a:spLocks noChangeArrowheads="1"/>
        </xdr:cNvSpPr>
      </xdr:nvSpPr>
      <xdr:spPr bwMode="auto">
        <a:xfrm>
          <a:off x="3203575" y="19367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122</xdr:row>
      <xdr:rowOff>0</xdr:rowOff>
    </xdr:from>
    <xdr:ext cx="57150" cy="809625"/>
    <xdr:sp macro="" textlink="">
      <xdr:nvSpPr>
        <xdr:cNvPr id="1727" name="Text Box 1">
          <a:extLst>
            <a:ext uri="{FF2B5EF4-FFF2-40B4-BE49-F238E27FC236}">
              <a16:creationId xmlns:a16="http://schemas.microsoft.com/office/drawing/2014/main" id="{89C3598C-DE28-44E2-ABBD-FA7957B74DA2}"/>
            </a:ext>
          </a:extLst>
        </xdr:cNvPr>
        <xdr:cNvSpPr txBox="1">
          <a:spLocks noChangeArrowheads="1"/>
        </xdr:cNvSpPr>
      </xdr:nvSpPr>
      <xdr:spPr bwMode="auto">
        <a:xfrm>
          <a:off x="3203575" y="19367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3419475</xdr:colOff>
      <xdr:row>122</xdr:row>
      <xdr:rowOff>1714500</xdr:rowOff>
    </xdr:from>
    <xdr:ext cx="57150" cy="809625"/>
    <xdr:sp macro="" textlink="">
      <xdr:nvSpPr>
        <xdr:cNvPr id="1728" name="Text Box 1">
          <a:extLst>
            <a:ext uri="{FF2B5EF4-FFF2-40B4-BE49-F238E27FC236}">
              <a16:creationId xmlns:a16="http://schemas.microsoft.com/office/drawing/2014/main" id="{0564195A-8695-4443-96FF-62BB8A9D5D3B}"/>
            </a:ext>
          </a:extLst>
        </xdr:cNvPr>
        <xdr:cNvSpPr txBox="1">
          <a:spLocks noChangeArrowheads="1"/>
        </xdr:cNvSpPr>
      </xdr:nvSpPr>
      <xdr:spPr bwMode="auto">
        <a:xfrm>
          <a:off x="3844925" y="19526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122</xdr:row>
      <xdr:rowOff>0</xdr:rowOff>
    </xdr:from>
    <xdr:ext cx="57150" cy="809625"/>
    <xdr:sp macro="" textlink="">
      <xdr:nvSpPr>
        <xdr:cNvPr id="1729" name="Text Box 1">
          <a:extLst>
            <a:ext uri="{FF2B5EF4-FFF2-40B4-BE49-F238E27FC236}">
              <a16:creationId xmlns:a16="http://schemas.microsoft.com/office/drawing/2014/main" id="{31570AE8-8FEF-48CD-8F66-15E9E28611F1}"/>
            </a:ext>
          </a:extLst>
        </xdr:cNvPr>
        <xdr:cNvSpPr txBox="1">
          <a:spLocks noChangeArrowheads="1"/>
        </xdr:cNvSpPr>
      </xdr:nvSpPr>
      <xdr:spPr bwMode="auto">
        <a:xfrm>
          <a:off x="3203575" y="19367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730" name="Text Box 1">
          <a:extLst>
            <a:ext uri="{FF2B5EF4-FFF2-40B4-BE49-F238E27FC236}">
              <a16:creationId xmlns:a16="http://schemas.microsoft.com/office/drawing/2014/main" id="{128D02DC-0834-4C61-9B10-7BD9C5570717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731" name="Text Box 1">
          <a:extLst>
            <a:ext uri="{FF2B5EF4-FFF2-40B4-BE49-F238E27FC236}">
              <a16:creationId xmlns:a16="http://schemas.microsoft.com/office/drawing/2014/main" id="{C3BAF12F-179C-4231-B053-0A7A7C1A2779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732" name="Text Box 1">
          <a:extLst>
            <a:ext uri="{FF2B5EF4-FFF2-40B4-BE49-F238E27FC236}">
              <a16:creationId xmlns:a16="http://schemas.microsoft.com/office/drawing/2014/main" id="{BC5F77F5-E9DB-4F0B-B642-0E7BA205993A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733" name="Text Box 1">
          <a:extLst>
            <a:ext uri="{FF2B5EF4-FFF2-40B4-BE49-F238E27FC236}">
              <a16:creationId xmlns:a16="http://schemas.microsoft.com/office/drawing/2014/main" id="{3ED1B617-91CE-4414-8B2D-974B5FF83C12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734" name="Text Box 1">
          <a:extLst>
            <a:ext uri="{FF2B5EF4-FFF2-40B4-BE49-F238E27FC236}">
              <a16:creationId xmlns:a16="http://schemas.microsoft.com/office/drawing/2014/main" id="{34CA6B69-A53E-4ADD-B10D-ED376A8C92B0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735" name="Text Box 1">
          <a:extLst>
            <a:ext uri="{FF2B5EF4-FFF2-40B4-BE49-F238E27FC236}">
              <a16:creationId xmlns:a16="http://schemas.microsoft.com/office/drawing/2014/main" id="{12618A64-8A52-47BA-9F33-1F8C058AE31B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736" name="Text Box 1">
          <a:extLst>
            <a:ext uri="{FF2B5EF4-FFF2-40B4-BE49-F238E27FC236}">
              <a16:creationId xmlns:a16="http://schemas.microsoft.com/office/drawing/2014/main" id="{A8CF5E58-E1AE-4A47-A7F6-A52985CEFCF1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737" name="Text Box 1">
          <a:extLst>
            <a:ext uri="{FF2B5EF4-FFF2-40B4-BE49-F238E27FC236}">
              <a16:creationId xmlns:a16="http://schemas.microsoft.com/office/drawing/2014/main" id="{70822D61-04E6-4869-86B2-FCEE436C4070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738" name="Text Box 1">
          <a:extLst>
            <a:ext uri="{FF2B5EF4-FFF2-40B4-BE49-F238E27FC236}">
              <a16:creationId xmlns:a16="http://schemas.microsoft.com/office/drawing/2014/main" id="{C215C608-2F17-4F6B-B8B6-FEA2FAA518EB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739" name="Text Box 1">
          <a:extLst>
            <a:ext uri="{FF2B5EF4-FFF2-40B4-BE49-F238E27FC236}">
              <a16:creationId xmlns:a16="http://schemas.microsoft.com/office/drawing/2014/main" id="{14CC5F07-21DC-45EF-9896-829722624A6A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740" name="Text Box 1">
          <a:extLst>
            <a:ext uri="{FF2B5EF4-FFF2-40B4-BE49-F238E27FC236}">
              <a16:creationId xmlns:a16="http://schemas.microsoft.com/office/drawing/2014/main" id="{0FA7DC5B-C6BA-45E3-BC45-4102058F9253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741" name="Text Box 1">
          <a:extLst>
            <a:ext uri="{FF2B5EF4-FFF2-40B4-BE49-F238E27FC236}">
              <a16:creationId xmlns:a16="http://schemas.microsoft.com/office/drawing/2014/main" id="{AC7F4C02-194D-4F56-9D42-82C2FA75A974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742" name="Text Box 1">
          <a:extLst>
            <a:ext uri="{FF2B5EF4-FFF2-40B4-BE49-F238E27FC236}">
              <a16:creationId xmlns:a16="http://schemas.microsoft.com/office/drawing/2014/main" id="{34D22CA2-DA69-4527-9138-AD5F83E13F5D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743" name="Text Box 1">
          <a:extLst>
            <a:ext uri="{FF2B5EF4-FFF2-40B4-BE49-F238E27FC236}">
              <a16:creationId xmlns:a16="http://schemas.microsoft.com/office/drawing/2014/main" id="{1E58FD4F-D931-4637-8BF9-F57BB2B28792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744" name="Text Box 1">
          <a:extLst>
            <a:ext uri="{FF2B5EF4-FFF2-40B4-BE49-F238E27FC236}">
              <a16:creationId xmlns:a16="http://schemas.microsoft.com/office/drawing/2014/main" id="{CD360350-0321-4510-BA46-623D18E452DE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745" name="Text Box 1">
          <a:extLst>
            <a:ext uri="{FF2B5EF4-FFF2-40B4-BE49-F238E27FC236}">
              <a16:creationId xmlns:a16="http://schemas.microsoft.com/office/drawing/2014/main" id="{4B071BB3-2551-4F11-975F-9A7A255C4BAD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746" name="Text Box 1">
          <a:extLst>
            <a:ext uri="{FF2B5EF4-FFF2-40B4-BE49-F238E27FC236}">
              <a16:creationId xmlns:a16="http://schemas.microsoft.com/office/drawing/2014/main" id="{9ECC0591-FEC2-479F-8E41-036063A2D174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747" name="Text Box 1">
          <a:extLst>
            <a:ext uri="{FF2B5EF4-FFF2-40B4-BE49-F238E27FC236}">
              <a16:creationId xmlns:a16="http://schemas.microsoft.com/office/drawing/2014/main" id="{A0E3D0DC-7C49-418C-8635-A2AC88B8DF70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748" name="Text Box 1">
          <a:extLst>
            <a:ext uri="{FF2B5EF4-FFF2-40B4-BE49-F238E27FC236}">
              <a16:creationId xmlns:a16="http://schemas.microsoft.com/office/drawing/2014/main" id="{CCF76FE0-3910-4631-BD18-C29BB7427F2D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749" name="Text Box 1">
          <a:extLst>
            <a:ext uri="{FF2B5EF4-FFF2-40B4-BE49-F238E27FC236}">
              <a16:creationId xmlns:a16="http://schemas.microsoft.com/office/drawing/2014/main" id="{9438A96B-CB17-4453-9D03-219AA5F0F3B1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750" name="Text Box 1">
          <a:extLst>
            <a:ext uri="{FF2B5EF4-FFF2-40B4-BE49-F238E27FC236}">
              <a16:creationId xmlns:a16="http://schemas.microsoft.com/office/drawing/2014/main" id="{1139F68E-58E3-48B7-B900-1373D2521714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751" name="Text Box 1">
          <a:extLst>
            <a:ext uri="{FF2B5EF4-FFF2-40B4-BE49-F238E27FC236}">
              <a16:creationId xmlns:a16="http://schemas.microsoft.com/office/drawing/2014/main" id="{7168E503-F06D-40AB-9ADA-1C72CED71482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752" name="Text Box 1">
          <a:extLst>
            <a:ext uri="{FF2B5EF4-FFF2-40B4-BE49-F238E27FC236}">
              <a16:creationId xmlns:a16="http://schemas.microsoft.com/office/drawing/2014/main" id="{042F7246-936C-4AFA-B473-C6F1F07C8124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753" name="Text Box 1">
          <a:extLst>
            <a:ext uri="{FF2B5EF4-FFF2-40B4-BE49-F238E27FC236}">
              <a16:creationId xmlns:a16="http://schemas.microsoft.com/office/drawing/2014/main" id="{8AC3643F-E3B8-4888-9A00-439CE4F85AD5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754" name="Text Box 1">
          <a:extLst>
            <a:ext uri="{FF2B5EF4-FFF2-40B4-BE49-F238E27FC236}">
              <a16:creationId xmlns:a16="http://schemas.microsoft.com/office/drawing/2014/main" id="{A446D412-1BBC-4A5A-98D4-29183138B734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755" name="Text Box 1">
          <a:extLst>
            <a:ext uri="{FF2B5EF4-FFF2-40B4-BE49-F238E27FC236}">
              <a16:creationId xmlns:a16="http://schemas.microsoft.com/office/drawing/2014/main" id="{00031F7E-6D48-4D8B-86D2-07C5D7051DEC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756" name="Text Box 1">
          <a:extLst>
            <a:ext uri="{FF2B5EF4-FFF2-40B4-BE49-F238E27FC236}">
              <a16:creationId xmlns:a16="http://schemas.microsoft.com/office/drawing/2014/main" id="{F56F23CB-B057-4BCF-9292-A2EAB9DF451B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757" name="Text Box 1">
          <a:extLst>
            <a:ext uri="{FF2B5EF4-FFF2-40B4-BE49-F238E27FC236}">
              <a16:creationId xmlns:a16="http://schemas.microsoft.com/office/drawing/2014/main" id="{BB4A687B-7253-455D-A89E-B2E427DE37A7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758" name="Text Box 1">
          <a:extLst>
            <a:ext uri="{FF2B5EF4-FFF2-40B4-BE49-F238E27FC236}">
              <a16:creationId xmlns:a16="http://schemas.microsoft.com/office/drawing/2014/main" id="{C4F02E8C-1D02-40E6-8CC8-11E918F1A67E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759" name="Text Box 1">
          <a:extLst>
            <a:ext uri="{FF2B5EF4-FFF2-40B4-BE49-F238E27FC236}">
              <a16:creationId xmlns:a16="http://schemas.microsoft.com/office/drawing/2014/main" id="{EC440196-3F99-4E30-8AF2-7C420066674C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760" name="Text Box 1">
          <a:extLst>
            <a:ext uri="{FF2B5EF4-FFF2-40B4-BE49-F238E27FC236}">
              <a16:creationId xmlns:a16="http://schemas.microsoft.com/office/drawing/2014/main" id="{23A472E4-EA1F-40AA-8C89-AD71A9F5F668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761" name="Text Box 1">
          <a:extLst>
            <a:ext uri="{FF2B5EF4-FFF2-40B4-BE49-F238E27FC236}">
              <a16:creationId xmlns:a16="http://schemas.microsoft.com/office/drawing/2014/main" id="{3FA91F0E-85F8-42F0-947E-B4B4354DD36B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762" name="Text Box 1">
          <a:extLst>
            <a:ext uri="{FF2B5EF4-FFF2-40B4-BE49-F238E27FC236}">
              <a16:creationId xmlns:a16="http://schemas.microsoft.com/office/drawing/2014/main" id="{A3C9222A-A1DE-4C49-B65F-D423FB6F5A23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763" name="Text Box 1">
          <a:extLst>
            <a:ext uri="{FF2B5EF4-FFF2-40B4-BE49-F238E27FC236}">
              <a16:creationId xmlns:a16="http://schemas.microsoft.com/office/drawing/2014/main" id="{1225DC34-DE60-41BC-8E94-2DD69616AFF5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764" name="Text Box 1">
          <a:extLst>
            <a:ext uri="{FF2B5EF4-FFF2-40B4-BE49-F238E27FC236}">
              <a16:creationId xmlns:a16="http://schemas.microsoft.com/office/drawing/2014/main" id="{2297BA38-6450-4ADB-B81E-34218FBF6A01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765" name="Text Box 1">
          <a:extLst>
            <a:ext uri="{FF2B5EF4-FFF2-40B4-BE49-F238E27FC236}">
              <a16:creationId xmlns:a16="http://schemas.microsoft.com/office/drawing/2014/main" id="{F87B8C7C-5DA0-4457-B7A6-79BD2CD361DF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766" name="Text Box 1">
          <a:extLst>
            <a:ext uri="{FF2B5EF4-FFF2-40B4-BE49-F238E27FC236}">
              <a16:creationId xmlns:a16="http://schemas.microsoft.com/office/drawing/2014/main" id="{E1B4CCB7-18D5-4199-B27F-FA9109F75050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767" name="Text Box 1">
          <a:extLst>
            <a:ext uri="{FF2B5EF4-FFF2-40B4-BE49-F238E27FC236}">
              <a16:creationId xmlns:a16="http://schemas.microsoft.com/office/drawing/2014/main" id="{AE9D4809-AF0D-4DD6-8E54-F9C00A6A7AE0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768" name="Text Box 1">
          <a:extLst>
            <a:ext uri="{FF2B5EF4-FFF2-40B4-BE49-F238E27FC236}">
              <a16:creationId xmlns:a16="http://schemas.microsoft.com/office/drawing/2014/main" id="{46B76B28-6E52-4A2B-A58E-73F7BF28C202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769" name="Text Box 1">
          <a:extLst>
            <a:ext uri="{FF2B5EF4-FFF2-40B4-BE49-F238E27FC236}">
              <a16:creationId xmlns:a16="http://schemas.microsoft.com/office/drawing/2014/main" id="{0422D7B7-DBD7-4B94-B953-B50EDD90ED7D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770" name="Text Box 1">
          <a:extLst>
            <a:ext uri="{FF2B5EF4-FFF2-40B4-BE49-F238E27FC236}">
              <a16:creationId xmlns:a16="http://schemas.microsoft.com/office/drawing/2014/main" id="{518A1351-8E1C-4A43-B9F8-0D81B4407571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771" name="Text Box 1">
          <a:extLst>
            <a:ext uri="{FF2B5EF4-FFF2-40B4-BE49-F238E27FC236}">
              <a16:creationId xmlns:a16="http://schemas.microsoft.com/office/drawing/2014/main" id="{37D71C18-9715-4AD1-AC2A-02BD5B552E03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772" name="Text Box 1">
          <a:extLst>
            <a:ext uri="{FF2B5EF4-FFF2-40B4-BE49-F238E27FC236}">
              <a16:creationId xmlns:a16="http://schemas.microsoft.com/office/drawing/2014/main" id="{E6381C29-9440-499E-8B36-84EE6C975317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773" name="Text Box 1">
          <a:extLst>
            <a:ext uri="{FF2B5EF4-FFF2-40B4-BE49-F238E27FC236}">
              <a16:creationId xmlns:a16="http://schemas.microsoft.com/office/drawing/2014/main" id="{1460E441-94A3-4E9E-A62B-5A753140B2F9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774" name="Text Box 1">
          <a:extLst>
            <a:ext uri="{FF2B5EF4-FFF2-40B4-BE49-F238E27FC236}">
              <a16:creationId xmlns:a16="http://schemas.microsoft.com/office/drawing/2014/main" id="{CBF870B1-9A25-4206-821F-2CEFD74E43FE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775" name="Text Box 1">
          <a:extLst>
            <a:ext uri="{FF2B5EF4-FFF2-40B4-BE49-F238E27FC236}">
              <a16:creationId xmlns:a16="http://schemas.microsoft.com/office/drawing/2014/main" id="{6B1F6EA1-3399-4143-ADFE-E7F466B9D869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776" name="Text Box 1">
          <a:extLst>
            <a:ext uri="{FF2B5EF4-FFF2-40B4-BE49-F238E27FC236}">
              <a16:creationId xmlns:a16="http://schemas.microsoft.com/office/drawing/2014/main" id="{678B5815-DC01-4E61-B47A-D64B5380A85C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777" name="Text Box 1">
          <a:extLst>
            <a:ext uri="{FF2B5EF4-FFF2-40B4-BE49-F238E27FC236}">
              <a16:creationId xmlns:a16="http://schemas.microsoft.com/office/drawing/2014/main" id="{FB05C146-3716-4EDB-9F47-D8C7EAD873B8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125</xdr:row>
      <xdr:rowOff>0</xdr:rowOff>
    </xdr:from>
    <xdr:ext cx="57150" cy="819150"/>
    <xdr:sp macro="" textlink="">
      <xdr:nvSpPr>
        <xdr:cNvPr id="1778" name="Text Box 1">
          <a:extLst>
            <a:ext uri="{FF2B5EF4-FFF2-40B4-BE49-F238E27FC236}">
              <a16:creationId xmlns:a16="http://schemas.microsoft.com/office/drawing/2014/main" id="{1F69514D-042D-4B08-9577-DED6BE2CDBF4}"/>
            </a:ext>
          </a:extLst>
        </xdr:cNvPr>
        <xdr:cNvSpPr txBox="1">
          <a:spLocks noChangeArrowheads="1"/>
        </xdr:cNvSpPr>
      </xdr:nvSpPr>
      <xdr:spPr bwMode="auto">
        <a:xfrm>
          <a:off x="3203575" y="19843750"/>
          <a:ext cx="57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125</xdr:row>
      <xdr:rowOff>0</xdr:rowOff>
    </xdr:from>
    <xdr:ext cx="57150" cy="819150"/>
    <xdr:sp macro="" textlink="">
      <xdr:nvSpPr>
        <xdr:cNvPr id="1779" name="Text Box 1">
          <a:extLst>
            <a:ext uri="{FF2B5EF4-FFF2-40B4-BE49-F238E27FC236}">
              <a16:creationId xmlns:a16="http://schemas.microsoft.com/office/drawing/2014/main" id="{E2ACA0F4-48B7-4F1A-9A5B-702969A413B7}"/>
            </a:ext>
          </a:extLst>
        </xdr:cNvPr>
        <xdr:cNvSpPr txBox="1">
          <a:spLocks noChangeArrowheads="1"/>
        </xdr:cNvSpPr>
      </xdr:nvSpPr>
      <xdr:spPr bwMode="auto">
        <a:xfrm>
          <a:off x="3203575" y="19843750"/>
          <a:ext cx="57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125</xdr:row>
      <xdr:rowOff>0</xdr:rowOff>
    </xdr:from>
    <xdr:ext cx="57150" cy="819150"/>
    <xdr:sp macro="" textlink="">
      <xdr:nvSpPr>
        <xdr:cNvPr id="1780" name="Text Box 1">
          <a:extLst>
            <a:ext uri="{FF2B5EF4-FFF2-40B4-BE49-F238E27FC236}">
              <a16:creationId xmlns:a16="http://schemas.microsoft.com/office/drawing/2014/main" id="{03EB4289-192F-4271-A1C9-540A73288CE4}"/>
            </a:ext>
          </a:extLst>
        </xdr:cNvPr>
        <xdr:cNvSpPr txBox="1">
          <a:spLocks noChangeArrowheads="1"/>
        </xdr:cNvSpPr>
      </xdr:nvSpPr>
      <xdr:spPr bwMode="auto">
        <a:xfrm>
          <a:off x="3203575" y="19843750"/>
          <a:ext cx="57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125</xdr:row>
      <xdr:rowOff>0</xdr:rowOff>
    </xdr:from>
    <xdr:ext cx="57150" cy="819150"/>
    <xdr:sp macro="" textlink="">
      <xdr:nvSpPr>
        <xdr:cNvPr id="1781" name="Text Box 1">
          <a:extLst>
            <a:ext uri="{FF2B5EF4-FFF2-40B4-BE49-F238E27FC236}">
              <a16:creationId xmlns:a16="http://schemas.microsoft.com/office/drawing/2014/main" id="{F778D2A5-ADE6-4326-A419-D17D8AC92A22}"/>
            </a:ext>
          </a:extLst>
        </xdr:cNvPr>
        <xdr:cNvSpPr txBox="1">
          <a:spLocks noChangeArrowheads="1"/>
        </xdr:cNvSpPr>
      </xdr:nvSpPr>
      <xdr:spPr bwMode="auto">
        <a:xfrm>
          <a:off x="3203575" y="19843750"/>
          <a:ext cx="57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125</xdr:row>
      <xdr:rowOff>0</xdr:rowOff>
    </xdr:from>
    <xdr:ext cx="57150" cy="819150"/>
    <xdr:sp macro="" textlink="">
      <xdr:nvSpPr>
        <xdr:cNvPr id="1782" name="Text Box 1">
          <a:extLst>
            <a:ext uri="{FF2B5EF4-FFF2-40B4-BE49-F238E27FC236}">
              <a16:creationId xmlns:a16="http://schemas.microsoft.com/office/drawing/2014/main" id="{8DAB26C2-02BA-4408-A0F6-4FCCF76D520A}"/>
            </a:ext>
          </a:extLst>
        </xdr:cNvPr>
        <xdr:cNvSpPr txBox="1">
          <a:spLocks noChangeArrowheads="1"/>
        </xdr:cNvSpPr>
      </xdr:nvSpPr>
      <xdr:spPr bwMode="auto">
        <a:xfrm>
          <a:off x="3203575" y="19843750"/>
          <a:ext cx="57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125</xdr:row>
      <xdr:rowOff>0</xdr:rowOff>
    </xdr:from>
    <xdr:ext cx="57150" cy="819150"/>
    <xdr:sp macro="" textlink="">
      <xdr:nvSpPr>
        <xdr:cNvPr id="1783" name="Text Box 1">
          <a:extLst>
            <a:ext uri="{FF2B5EF4-FFF2-40B4-BE49-F238E27FC236}">
              <a16:creationId xmlns:a16="http://schemas.microsoft.com/office/drawing/2014/main" id="{87C7860A-6E22-477C-AB0E-0897661B3A24}"/>
            </a:ext>
          </a:extLst>
        </xdr:cNvPr>
        <xdr:cNvSpPr txBox="1">
          <a:spLocks noChangeArrowheads="1"/>
        </xdr:cNvSpPr>
      </xdr:nvSpPr>
      <xdr:spPr bwMode="auto">
        <a:xfrm>
          <a:off x="3203575" y="19843750"/>
          <a:ext cx="57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784" name="Text Box 1">
          <a:extLst>
            <a:ext uri="{FF2B5EF4-FFF2-40B4-BE49-F238E27FC236}">
              <a16:creationId xmlns:a16="http://schemas.microsoft.com/office/drawing/2014/main" id="{02D3712B-B82A-4F0E-841C-325D03DEECB6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785" name="Text Box 1">
          <a:extLst>
            <a:ext uri="{FF2B5EF4-FFF2-40B4-BE49-F238E27FC236}">
              <a16:creationId xmlns:a16="http://schemas.microsoft.com/office/drawing/2014/main" id="{19E90438-CF3D-4F78-AA51-E9F58206B202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786" name="Text Box 1">
          <a:extLst>
            <a:ext uri="{FF2B5EF4-FFF2-40B4-BE49-F238E27FC236}">
              <a16:creationId xmlns:a16="http://schemas.microsoft.com/office/drawing/2014/main" id="{415DA8B0-4163-4201-ACC4-A057FB0BE283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787" name="Text Box 1">
          <a:extLst>
            <a:ext uri="{FF2B5EF4-FFF2-40B4-BE49-F238E27FC236}">
              <a16:creationId xmlns:a16="http://schemas.microsoft.com/office/drawing/2014/main" id="{3D5EC42A-FC95-44DA-BCE0-6B84B7E7F7BA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788" name="Text Box 1">
          <a:extLst>
            <a:ext uri="{FF2B5EF4-FFF2-40B4-BE49-F238E27FC236}">
              <a16:creationId xmlns:a16="http://schemas.microsoft.com/office/drawing/2014/main" id="{79447ECA-868B-4FFB-86D4-2A4E99D7D552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789" name="Text Box 1">
          <a:extLst>
            <a:ext uri="{FF2B5EF4-FFF2-40B4-BE49-F238E27FC236}">
              <a16:creationId xmlns:a16="http://schemas.microsoft.com/office/drawing/2014/main" id="{9AA84728-374C-45DB-A345-44977FB25C12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790" name="Text Box 1">
          <a:extLst>
            <a:ext uri="{FF2B5EF4-FFF2-40B4-BE49-F238E27FC236}">
              <a16:creationId xmlns:a16="http://schemas.microsoft.com/office/drawing/2014/main" id="{A0BA1BAC-7896-48C0-A09D-58AD1D48DF8B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791" name="Text Box 1">
          <a:extLst>
            <a:ext uri="{FF2B5EF4-FFF2-40B4-BE49-F238E27FC236}">
              <a16:creationId xmlns:a16="http://schemas.microsoft.com/office/drawing/2014/main" id="{1EA5C6AA-562D-4224-9F59-2312C86ABF53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792" name="Text Box 1">
          <a:extLst>
            <a:ext uri="{FF2B5EF4-FFF2-40B4-BE49-F238E27FC236}">
              <a16:creationId xmlns:a16="http://schemas.microsoft.com/office/drawing/2014/main" id="{2D9D9704-D6D5-46C8-BC8B-E5660E78FDF2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793" name="Text Box 1">
          <a:extLst>
            <a:ext uri="{FF2B5EF4-FFF2-40B4-BE49-F238E27FC236}">
              <a16:creationId xmlns:a16="http://schemas.microsoft.com/office/drawing/2014/main" id="{A2D3AB66-1BE3-4624-B02C-C15CC7239A16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794" name="Text Box 1">
          <a:extLst>
            <a:ext uri="{FF2B5EF4-FFF2-40B4-BE49-F238E27FC236}">
              <a16:creationId xmlns:a16="http://schemas.microsoft.com/office/drawing/2014/main" id="{CCBDB10A-79E8-4B76-96AB-0C10AAA32A22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795" name="Text Box 1">
          <a:extLst>
            <a:ext uri="{FF2B5EF4-FFF2-40B4-BE49-F238E27FC236}">
              <a16:creationId xmlns:a16="http://schemas.microsoft.com/office/drawing/2014/main" id="{09C020E2-80AB-4D70-9585-5C05EDF9AFD5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796" name="Text Box 1">
          <a:extLst>
            <a:ext uri="{FF2B5EF4-FFF2-40B4-BE49-F238E27FC236}">
              <a16:creationId xmlns:a16="http://schemas.microsoft.com/office/drawing/2014/main" id="{9284DE0C-5843-42CE-94A7-2C34B554255C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797" name="Text Box 1">
          <a:extLst>
            <a:ext uri="{FF2B5EF4-FFF2-40B4-BE49-F238E27FC236}">
              <a16:creationId xmlns:a16="http://schemas.microsoft.com/office/drawing/2014/main" id="{0EB460CC-51BF-4BCE-A5F4-1828708E9692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798" name="Text Box 1">
          <a:extLst>
            <a:ext uri="{FF2B5EF4-FFF2-40B4-BE49-F238E27FC236}">
              <a16:creationId xmlns:a16="http://schemas.microsoft.com/office/drawing/2014/main" id="{84770114-C116-41E4-A6E7-265325B223BA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799" name="Text Box 1">
          <a:extLst>
            <a:ext uri="{FF2B5EF4-FFF2-40B4-BE49-F238E27FC236}">
              <a16:creationId xmlns:a16="http://schemas.microsoft.com/office/drawing/2014/main" id="{F658AA17-8FB0-4CA9-BDF0-5C905A06B113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800" name="Text Box 1">
          <a:extLst>
            <a:ext uri="{FF2B5EF4-FFF2-40B4-BE49-F238E27FC236}">
              <a16:creationId xmlns:a16="http://schemas.microsoft.com/office/drawing/2014/main" id="{D13925B1-ED68-4718-A900-13E70583438C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801" name="Text Box 1">
          <a:extLst>
            <a:ext uri="{FF2B5EF4-FFF2-40B4-BE49-F238E27FC236}">
              <a16:creationId xmlns:a16="http://schemas.microsoft.com/office/drawing/2014/main" id="{4490B098-50E6-4740-957A-3EFC84A2482D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802" name="Text Box 1">
          <a:extLst>
            <a:ext uri="{FF2B5EF4-FFF2-40B4-BE49-F238E27FC236}">
              <a16:creationId xmlns:a16="http://schemas.microsoft.com/office/drawing/2014/main" id="{E6A33BA8-2476-4C5E-8374-1EEFADCAF44B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803" name="Text Box 1">
          <a:extLst>
            <a:ext uri="{FF2B5EF4-FFF2-40B4-BE49-F238E27FC236}">
              <a16:creationId xmlns:a16="http://schemas.microsoft.com/office/drawing/2014/main" id="{A4DB215D-7FA2-4AB5-A8EF-18D2D48AD45D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804" name="Text Box 1">
          <a:extLst>
            <a:ext uri="{FF2B5EF4-FFF2-40B4-BE49-F238E27FC236}">
              <a16:creationId xmlns:a16="http://schemas.microsoft.com/office/drawing/2014/main" id="{30873C6F-08F0-4CBE-A812-F6E790B18A50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805" name="Text Box 1">
          <a:extLst>
            <a:ext uri="{FF2B5EF4-FFF2-40B4-BE49-F238E27FC236}">
              <a16:creationId xmlns:a16="http://schemas.microsoft.com/office/drawing/2014/main" id="{FC3D3F52-49F9-449A-A793-CA45456C4FF6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806" name="Text Box 1">
          <a:extLst>
            <a:ext uri="{FF2B5EF4-FFF2-40B4-BE49-F238E27FC236}">
              <a16:creationId xmlns:a16="http://schemas.microsoft.com/office/drawing/2014/main" id="{9DEFA97D-40F5-40EC-A256-786FC0BEA80B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807" name="Text Box 1">
          <a:extLst>
            <a:ext uri="{FF2B5EF4-FFF2-40B4-BE49-F238E27FC236}">
              <a16:creationId xmlns:a16="http://schemas.microsoft.com/office/drawing/2014/main" id="{536252F4-685B-4DB1-973F-3F6021395DBF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808" name="Text Box 1">
          <a:extLst>
            <a:ext uri="{FF2B5EF4-FFF2-40B4-BE49-F238E27FC236}">
              <a16:creationId xmlns:a16="http://schemas.microsoft.com/office/drawing/2014/main" id="{A3A283EC-36B6-4C65-B75D-BC7E09AF6601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809" name="Text Box 1">
          <a:extLst>
            <a:ext uri="{FF2B5EF4-FFF2-40B4-BE49-F238E27FC236}">
              <a16:creationId xmlns:a16="http://schemas.microsoft.com/office/drawing/2014/main" id="{80C05864-BE17-4B8C-A41B-554BAD50BDC2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810" name="Text Box 1">
          <a:extLst>
            <a:ext uri="{FF2B5EF4-FFF2-40B4-BE49-F238E27FC236}">
              <a16:creationId xmlns:a16="http://schemas.microsoft.com/office/drawing/2014/main" id="{6360172B-F062-4962-9C8D-A4C32884A353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811" name="Text Box 1">
          <a:extLst>
            <a:ext uri="{FF2B5EF4-FFF2-40B4-BE49-F238E27FC236}">
              <a16:creationId xmlns:a16="http://schemas.microsoft.com/office/drawing/2014/main" id="{8CAA19B8-B9AF-45E6-B621-B185DCF689B1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812" name="Text Box 1">
          <a:extLst>
            <a:ext uri="{FF2B5EF4-FFF2-40B4-BE49-F238E27FC236}">
              <a16:creationId xmlns:a16="http://schemas.microsoft.com/office/drawing/2014/main" id="{D18BC83A-38DC-4A07-939F-8DF7E63021E1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813" name="Text Box 1">
          <a:extLst>
            <a:ext uri="{FF2B5EF4-FFF2-40B4-BE49-F238E27FC236}">
              <a16:creationId xmlns:a16="http://schemas.microsoft.com/office/drawing/2014/main" id="{DFCE69A0-C688-4CE5-AECF-F6946A0C93C4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814" name="Text Box 1">
          <a:extLst>
            <a:ext uri="{FF2B5EF4-FFF2-40B4-BE49-F238E27FC236}">
              <a16:creationId xmlns:a16="http://schemas.microsoft.com/office/drawing/2014/main" id="{E810CC67-E29B-469C-B53A-96460C86FAA7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815" name="Text Box 1">
          <a:extLst>
            <a:ext uri="{FF2B5EF4-FFF2-40B4-BE49-F238E27FC236}">
              <a16:creationId xmlns:a16="http://schemas.microsoft.com/office/drawing/2014/main" id="{0E38654A-A535-4078-AA88-20238644B781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816" name="Text Box 1">
          <a:extLst>
            <a:ext uri="{FF2B5EF4-FFF2-40B4-BE49-F238E27FC236}">
              <a16:creationId xmlns:a16="http://schemas.microsoft.com/office/drawing/2014/main" id="{835BA9C6-B8FE-48B3-8650-CB4D5C6F5D41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817" name="Text Box 1">
          <a:extLst>
            <a:ext uri="{FF2B5EF4-FFF2-40B4-BE49-F238E27FC236}">
              <a16:creationId xmlns:a16="http://schemas.microsoft.com/office/drawing/2014/main" id="{4109166C-BDC0-4B1E-A5B5-E45B310441D0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818" name="Text Box 1">
          <a:extLst>
            <a:ext uri="{FF2B5EF4-FFF2-40B4-BE49-F238E27FC236}">
              <a16:creationId xmlns:a16="http://schemas.microsoft.com/office/drawing/2014/main" id="{224175ED-85C1-4510-AC77-C4A3ED5BF8F0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819" name="Text Box 1">
          <a:extLst>
            <a:ext uri="{FF2B5EF4-FFF2-40B4-BE49-F238E27FC236}">
              <a16:creationId xmlns:a16="http://schemas.microsoft.com/office/drawing/2014/main" id="{076EA6DE-2419-4A7E-8064-F8D6F4BF78C0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820" name="Text Box 1">
          <a:extLst>
            <a:ext uri="{FF2B5EF4-FFF2-40B4-BE49-F238E27FC236}">
              <a16:creationId xmlns:a16="http://schemas.microsoft.com/office/drawing/2014/main" id="{526DB663-C7EE-4D69-9AB9-3E65FCD7EFCE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821" name="Text Box 1">
          <a:extLst>
            <a:ext uri="{FF2B5EF4-FFF2-40B4-BE49-F238E27FC236}">
              <a16:creationId xmlns:a16="http://schemas.microsoft.com/office/drawing/2014/main" id="{E470015B-9A55-41BE-9CF5-9BB5F000250E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822" name="Text Box 1">
          <a:extLst>
            <a:ext uri="{FF2B5EF4-FFF2-40B4-BE49-F238E27FC236}">
              <a16:creationId xmlns:a16="http://schemas.microsoft.com/office/drawing/2014/main" id="{DCE7F47A-2CDE-4074-861A-75AF76CE616B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823" name="Text Box 1">
          <a:extLst>
            <a:ext uri="{FF2B5EF4-FFF2-40B4-BE49-F238E27FC236}">
              <a16:creationId xmlns:a16="http://schemas.microsoft.com/office/drawing/2014/main" id="{C8C34911-009A-4513-B0E9-7A937735481D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824" name="Text Box 1">
          <a:extLst>
            <a:ext uri="{FF2B5EF4-FFF2-40B4-BE49-F238E27FC236}">
              <a16:creationId xmlns:a16="http://schemas.microsoft.com/office/drawing/2014/main" id="{02FA3181-DF51-4C25-8E98-03B56AB153EB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825" name="Text Box 1">
          <a:extLst>
            <a:ext uri="{FF2B5EF4-FFF2-40B4-BE49-F238E27FC236}">
              <a16:creationId xmlns:a16="http://schemas.microsoft.com/office/drawing/2014/main" id="{6B3501EC-1956-4CA2-B2E9-0C69CEDE8754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826" name="Text Box 1">
          <a:extLst>
            <a:ext uri="{FF2B5EF4-FFF2-40B4-BE49-F238E27FC236}">
              <a16:creationId xmlns:a16="http://schemas.microsoft.com/office/drawing/2014/main" id="{70F67686-9C90-4DB3-A746-FCD9FD4EE4F7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827" name="Text Box 1">
          <a:extLst>
            <a:ext uri="{FF2B5EF4-FFF2-40B4-BE49-F238E27FC236}">
              <a16:creationId xmlns:a16="http://schemas.microsoft.com/office/drawing/2014/main" id="{731DBF17-1733-4D08-9985-C9658CF695D6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828" name="Text Box 1">
          <a:extLst>
            <a:ext uri="{FF2B5EF4-FFF2-40B4-BE49-F238E27FC236}">
              <a16:creationId xmlns:a16="http://schemas.microsoft.com/office/drawing/2014/main" id="{EABFD764-B416-4D73-A23E-FAEB545B07CF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829" name="Text Box 1">
          <a:extLst>
            <a:ext uri="{FF2B5EF4-FFF2-40B4-BE49-F238E27FC236}">
              <a16:creationId xmlns:a16="http://schemas.microsoft.com/office/drawing/2014/main" id="{B932CFB3-EEF1-484B-8015-9AB16926F7D3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830" name="Text Box 1">
          <a:extLst>
            <a:ext uri="{FF2B5EF4-FFF2-40B4-BE49-F238E27FC236}">
              <a16:creationId xmlns:a16="http://schemas.microsoft.com/office/drawing/2014/main" id="{EDA3B68C-6222-4B18-8434-8F116BBF8779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831" name="Text Box 1">
          <a:extLst>
            <a:ext uri="{FF2B5EF4-FFF2-40B4-BE49-F238E27FC236}">
              <a16:creationId xmlns:a16="http://schemas.microsoft.com/office/drawing/2014/main" id="{7FDCD55D-97B1-47AF-966B-37105BE4E7B4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125</xdr:row>
      <xdr:rowOff>0</xdr:rowOff>
    </xdr:from>
    <xdr:ext cx="57150" cy="819150"/>
    <xdr:sp macro="" textlink="">
      <xdr:nvSpPr>
        <xdr:cNvPr id="1832" name="Text Box 1">
          <a:extLst>
            <a:ext uri="{FF2B5EF4-FFF2-40B4-BE49-F238E27FC236}">
              <a16:creationId xmlns:a16="http://schemas.microsoft.com/office/drawing/2014/main" id="{DAD3FF95-FAA0-45F4-BA51-186F88664E4C}"/>
            </a:ext>
          </a:extLst>
        </xdr:cNvPr>
        <xdr:cNvSpPr txBox="1">
          <a:spLocks noChangeArrowheads="1"/>
        </xdr:cNvSpPr>
      </xdr:nvSpPr>
      <xdr:spPr bwMode="auto">
        <a:xfrm>
          <a:off x="3203575" y="19843750"/>
          <a:ext cx="57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125</xdr:row>
      <xdr:rowOff>0</xdr:rowOff>
    </xdr:from>
    <xdr:ext cx="57150" cy="819150"/>
    <xdr:sp macro="" textlink="">
      <xdr:nvSpPr>
        <xdr:cNvPr id="1833" name="Text Box 1">
          <a:extLst>
            <a:ext uri="{FF2B5EF4-FFF2-40B4-BE49-F238E27FC236}">
              <a16:creationId xmlns:a16="http://schemas.microsoft.com/office/drawing/2014/main" id="{7CCF3565-A1D2-47B4-9307-CA54EB555634}"/>
            </a:ext>
          </a:extLst>
        </xdr:cNvPr>
        <xdr:cNvSpPr txBox="1">
          <a:spLocks noChangeArrowheads="1"/>
        </xdr:cNvSpPr>
      </xdr:nvSpPr>
      <xdr:spPr bwMode="auto">
        <a:xfrm>
          <a:off x="3203575" y="19843750"/>
          <a:ext cx="57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125</xdr:row>
      <xdr:rowOff>0</xdr:rowOff>
    </xdr:from>
    <xdr:ext cx="57150" cy="819150"/>
    <xdr:sp macro="" textlink="">
      <xdr:nvSpPr>
        <xdr:cNvPr id="1834" name="Text Box 1">
          <a:extLst>
            <a:ext uri="{FF2B5EF4-FFF2-40B4-BE49-F238E27FC236}">
              <a16:creationId xmlns:a16="http://schemas.microsoft.com/office/drawing/2014/main" id="{95E6350E-7A56-43CC-8A92-C5E869B12704}"/>
            </a:ext>
          </a:extLst>
        </xdr:cNvPr>
        <xdr:cNvSpPr txBox="1">
          <a:spLocks noChangeArrowheads="1"/>
        </xdr:cNvSpPr>
      </xdr:nvSpPr>
      <xdr:spPr bwMode="auto">
        <a:xfrm>
          <a:off x="3203575" y="19843750"/>
          <a:ext cx="57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125</xdr:row>
      <xdr:rowOff>0</xdr:rowOff>
    </xdr:from>
    <xdr:ext cx="57150" cy="819150"/>
    <xdr:sp macro="" textlink="">
      <xdr:nvSpPr>
        <xdr:cNvPr id="1835" name="Text Box 1">
          <a:extLst>
            <a:ext uri="{FF2B5EF4-FFF2-40B4-BE49-F238E27FC236}">
              <a16:creationId xmlns:a16="http://schemas.microsoft.com/office/drawing/2014/main" id="{34DA2858-1CD2-4A9B-8DD5-99304A5DA02C}"/>
            </a:ext>
          </a:extLst>
        </xdr:cNvPr>
        <xdr:cNvSpPr txBox="1">
          <a:spLocks noChangeArrowheads="1"/>
        </xdr:cNvSpPr>
      </xdr:nvSpPr>
      <xdr:spPr bwMode="auto">
        <a:xfrm>
          <a:off x="3203575" y="19843750"/>
          <a:ext cx="57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125</xdr:row>
      <xdr:rowOff>0</xdr:rowOff>
    </xdr:from>
    <xdr:ext cx="57150" cy="819150"/>
    <xdr:sp macro="" textlink="">
      <xdr:nvSpPr>
        <xdr:cNvPr id="1836" name="Text Box 1">
          <a:extLst>
            <a:ext uri="{FF2B5EF4-FFF2-40B4-BE49-F238E27FC236}">
              <a16:creationId xmlns:a16="http://schemas.microsoft.com/office/drawing/2014/main" id="{8CB7AFBD-1E44-474F-AEBE-37C92EB08954}"/>
            </a:ext>
          </a:extLst>
        </xdr:cNvPr>
        <xdr:cNvSpPr txBox="1">
          <a:spLocks noChangeArrowheads="1"/>
        </xdr:cNvSpPr>
      </xdr:nvSpPr>
      <xdr:spPr bwMode="auto">
        <a:xfrm>
          <a:off x="3203575" y="19843750"/>
          <a:ext cx="57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125</xdr:row>
      <xdr:rowOff>0</xdr:rowOff>
    </xdr:from>
    <xdr:ext cx="57150" cy="819150"/>
    <xdr:sp macro="" textlink="">
      <xdr:nvSpPr>
        <xdr:cNvPr id="1837" name="Text Box 1">
          <a:extLst>
            <a:ext uri="{FF2B5EF4-FFF2-40B4-BE49-F238E27FC236}">
              <a16:creationId xmlns:a16="http://schemas.microsoft.com/office/drawing/2014/main" id="{C3BAFA84-1770-4375-ABAD-ABB665A4D648}"/>
            </a:ext>
          </a:extLst>
        </xdr:cNvPr>
        <xdr:cNvSpPr txBox="1">
          <a:spLocks noChangeArrowheads="1"/>
        </xdr:cNvSpPr>
      </xdr:nvSpPr>
      <xdr:spPr bwMode="auto">
        <a:xfrm>
          <a:off x="3203575" y="19843750"/>
          <a:ext cx="57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838" name="Text Box 1">
          <a:extLst>
            <a:ext uri="{FF2B5EF4-FFF2-40B4-BE49-F238E27FC236}">
              <a16:creationId xmlns:a16="http://schemas.microsoft.com/office/drawing/2014/main" id="{10915E1B-DA9A-468B-8946-DC85EC3160C5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839" name="Text Box 1">
          <a:extLst>
            <a:ext uri="{FF2B5EF4-FFF2-40B4-BE49-F238E27FC236}">
              <a16:creationId xmlns:a16="http://schemas.microsoft.com/office/drawing/2014/main" id="{C20BE554-C97F-48EB-824B-DF9BFA64BEB1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840" name="Text Box 1">
          <a:extLst>
            <a:ext uri="{FF2B5EF4-FFF2-40B4-BE49-F238E27FC236}">
              <a16:creationId xmlns:a16="http://schemas.microsoft.com/office/drawing/2014/main" id="{B56722A0-ED57-4371-BE07-FFBE73A36FA7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841" name="Text Box 1">
          <a:extLst>
            <a:ext uri="{FF2B5EF4-FFF2-40B4-BE49-F238E27FC236}">
              <a16:creationId xmlns:a16="http://schemas.microsoft.com/office/drawing/2014/main" id="{929B96A4-0367-4D60-B8BE-655304DF4416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842" name="Text Box 1">
          <a:extLst>
            <a:ext uri="{FF2B5EF4-FFF2-40B4-BE49-F238E27FC236}">
              <a16:creationId xmlns:a16="http://schemas.microsoft.com/office/drawing/2014/main" id="{F02393DE-C76C-4BA5-8C00-09B74E27AF51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843" name="Text Box 1">
          <a:extLst>
            <a:ext uri="{FF2B5EF4-FFF2-40B4-BE49-F238E27FC236}">
              <a16:creationId xmlns:a16="http://schemas.microsoft.com/office/drawing/2014/main" id="{BD80801D-A27A-4FDF-AE69-F297146256F2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844" name="Text Box 1">
          <a:extLst>
            <a:ext uri="{FF2B5EF4-FFF2-40B4-BE49-F238E27FC236}">
              <a16:creationId xmlns:a16="http://schemas.microsoft.com/office/drawing/2014/main" id="{A33C7725-31E3-46BC-AAB6-85E5FD21C932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845" name="Text Box 1">
          <a:extLst>
            <a:ext uri="{FF2B5EF4-FFF2-40B4-BE49-F238E27FC236}">
              <a16:creationId xmlns:a16="http://schemas.microsoft.com/office/drawing/2014/main" id="{1D43943F-4AD8-48E9-BF47-D6DB10C6457E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846" name="Text Box 1">
          <a:extLst>
            <a:ext uri="{FF2B5EF4-FFF2-40B4-BE49-F238E27FC236}">
              <a16:creationId xmlns:a16="http://schemas.microsoft.com/office/drawing/2014/main" id="{CDE2AAE9-93DD-465F-8AD9-AEF68C98CE5F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847" name="Text Box 1">
          <a:extLst>
            <a:ext uri="{FF2B5EF4-FFF2-40B4-BE49-F238E27FC236}">
              <a16:creationId xmlns:a16="http://schemas.microsoft.com/office/drawing/2014/main" id="{B93D1C03-EBBF-4043-BDCD-E53E14A70E1F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848" name="Text Box 1">
          <a:extLst>
            <a:ext uri="{FF2B5EF4-FFF2-40B4-BE49-F238E27FC236}">
              <a16:creationId xmlns:a16="http://schemas.microsoft.com/office/drawing/2014/main" id="{BC4CAA50-D113-43A8-A19F-7117DDDB2AF6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849" name="Text Box 1">
          <a:extLst>
            <a:ext uri="{FF2B5EF4-FFF2-40B4-BE49-F238E27FC236}">
              <a16:creationId xmlns:a16="http://schemas.microsoft.com/office/drawing/2014/main" id="{B9820570-E048-40C7-BE1D-3F44D034DB41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850" name="Text Box 1">
          <a:extLst>
            <a:ext uri="{FF2B5EF4-FFF2-40B4-BE49-F238E27FC236}">
              <a16:creationId xmlns:a16="http://schemas.microsoft.com/office/drawing/2014/main" id="{D7A11CA6-3072-421B-91F8-0F353D3167D9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851" name="Text Box 1">
          <a:extLst>
            <a:ext uri="{FF2B5EF4-FFF2-40B4-BE49-F238E27FC236}">
              <a16:creationId xmlns:a16="http://schemas.microsoft.com/office/drawing/2014/main" id="{A1934C49-599B-4567-889D-625077F20072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852" name="Text Box 1">
          <a:extLst>
            <a:ext uri="{FF2B5EF4-FFF2-40B4-BE49-F238E27FC236}">
              <a16:creationId xmlns:a16="http://schemas.microsoft.com/office/drawing/2014/main" id="{F19C507A-1FD3-4068-A3D4-EC60E29FAFF3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853" name="Text Box 1">
          <a:extLst>
            <a:ext uri="{FF2B5EF4-FFF2-40B4-BE49-F238E27FC236}">
              <a16:creationId xmlns:a16="http://schemas.microsoft.com/office/drawing/2014/main" id="{06B9E40A-FDFD-4A00-87C2-108E07EDBCA2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854" name="Text Box 1">
          <a:extLst>
            <a:ext uri="{FF2B5EF4-FFF2-40B4-BE49-F238E27FC236}">
              <a16:creationId xmlns:a16="http://schemas.microsoft.com/office/drawing/2014/main" id="{970C6C7D-7220-4D43-B6A8-F566C018A9B3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855" name="Text Box 1">
          <a:extLst>
            <a:ext uri="{FF2B5EF4-FFF2-40B4-BE49-F238E27FC236}">
              <a16:creationId xmlns:a16="http://schemas.microsoft.com/office/drawing/2014/main" id="{D5AD7E70-CD87-4A30-89BB-DCA0BEA6C32B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856" name="Text Box 1">
          <a:extLst>
            <a:ext uri="{FF2B5EF4-FFF2-40B4-BE49-F238E27FC236}">
              <a16:creationId xmlns:a16="http://schemas.microsoft.com/office/drawing/2014/main" id="{5E569304-8945-4939-872A-49D437C78B38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857" name="Text Box 1">
          <a:extLst>
            <a:ext uri="{FF2B5EF4-FFF2-40B4-BE49-F238E27FC236}">
              <a16:creationId xmlns:a16="http://schemas.microsoft.com/office/drawing/2014/main" id="{DA68304B-3769-4234-AEE8-986BDD089F9F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858" name="Text Box 1">
          <a:extLst>
            <a:ext uri="{FF2B5EF4-FFF2-40B4-BE49-F238E27FC236}">
              <a16:creationId xmlns:a16="http://schemas.microsoft.com/office/drawing/2014/main" id="{BA2FBD53-1546-4EC4-BEE5-F45E85390D9C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859" name="Text Box 1">
          <a:extLst>
            <a:ext uri="{FF2B5EF4-FFF2-40B4-BE49-F238E27FC236}">
              <a16:creationId xmlns:a16="http://schemas.microsoft.com/office/drawing/2014/main" id="{15C64978-604D-4472-87FA-A288F03899BC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860" name="Text Box 1">
          <a:extLst>
            <a:ext uri="{FF2B5EF4-FFF2-40B4-BE49-F238E27FC236}">
              <a16:creationId xmlns:a16="http://schemas.microsoft.com/office/drawing/2014/main" id="{C7D7857F-7194-479E-A6F4-E4BCC2FD623A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861" name="Text Box 1">
          <a:extLst>
            <a:ext uri="{FF2B5EF4-FFF2-40B4-BE49-F238E27FC236}">
              <a16:creationId xmlns:a16="http://schemas.microsoft.com/office/drawing/2014/main" id="{4ED60ECD-A9BE-4969-93B3-209C33EA3427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862" name="Text Box 1">
          <a:extLst>
            <a:ext uri="{FF2B5EF4-FFF2-40B4-BE49-F238E27FC236}">
              <a16:creationId xmlns:a16="http://schemas.microsoft.com/office/drawing/2014/main" id="{4050761A-B4E1-4927-BDC9-4E8FC6E1424D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863" name="Text Box 1">
          <a:extLst>
            <a:ext uri="{FF2B5EF4-FFF2-40B4-BE49-F238E27FC236}">
              <a16:creationId xmlns:a16="http://schemas.microsoft.com/office/drawing/2014/main" id="{F5623B6F-C621-4419-BC60-DB17E418B66B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864" name="Text Box 1">
          <a:extLst>
            <a:ext uri="{FF2B5EF4-FFF2-40B4-BE49-F238E27FC236}">
              <a16:creationId xmlns:a16="http://schemas.microsoft.com/office/drawing/2014/main" id="{097D4573-DC6D-49CE-9821-23D8FC54E18A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865" name="Text Box 1">
          <a:extLst>
            <a:ext uri="{FF2B5EF4-FFF2-40B4-BE49-F238E27FC236}">
              <a16:creationId xmlns:a16="http://schemas.microsoft.com/office/drawing/2014/main" id="{3F2B3DCA-EC6A-4DD3-B571-C0AA1115316D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866" name="Text Box 1">
          <a:extLst>
            <a:ext uri="{FF2B5EF4-FFF2-40B4-BE49-F238E27FC236}">
              <a16:creationId xmlns:a16="http://schemas.microsoft.com/office/drawing/2014/main" id="{F98ACD06-49B7-4ACF-9F87-E485D4D516EC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867" name="Text Box 1">
          <a:extLst>
            <a:ext uri="{FF2B5EF4-FFF2-40B4-BE49-F238E27FC236}">
              <a16:creationId xmlns:a16="http://schemas.microsoft.com/office/drawing/2014/main" id="{6348D8DE-AAF8-4EB7-8AC3-49769013ED57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868" name="Text Box 1">
          <a:extLst>
            <a:ext uri="{FF2B5EF4-FFF2-40B4-BE49-F238E27FC236}">
              <a16:creationId xmlns:a16="http://schemas.microsoft.com/office/drawing/2014/main" id="{F8746BD4-BFFF-4E56-A5B0-D6349D312272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869" name="Text Box 1">
          <a:extLst>
            <a:ext uri="{FF2B5EF4-FFF2-40B4-BE49-F238E27FC236}">
              <a16:creationId xmlns:a16="http://schemas.microsoft.com/office/drawing/2014/main" id="{DEFE3AED-D2CA-4127-A8BA-4CD6FA65E161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870" name="Text Box 1">
          <a:extLst>
            <a:ext uri="{FF2B5EF4-FFF2-40B4-BE49-F238E27FC236}">
              <a16:creationId xmlns:a16="http://schemas.microsoft.com/office/drawing/2014/main" id="{1CBDA497-EFC6-423C-AF3B-278DD1504C0E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871" name="Text Box 1">
          <a:extLst>
            <a:ext uri="{FF2B5EF4-FFF2-40B4-BE49-F238E27FC236}">
              <a16:creationId xmlns:a16="http://schemas.microsoft.com/office/drawing/2014/main" id="{DD257C5E-74B1-4D74-A53B-84D2A6CEC77A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872" name="Text Box 1">
          <a:extLst>
            <a:ext uri="{FF2B5EF4-FFF2-40B4-BE49-F238E27FC236}">
              <a16:creationId xmlns:a16="http://schemas.microsoft.com/office/drawing/2014/main" id="{3D105D5C-4974-44FE-B502-90EE0D17EFA8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873" name="Text Box 1">
          <a:extLst>
            <a:ext uri="{FF2B5EF4-FFF2-40B4-BE49-F238E27FC236}">
              <a16:creationId xmlns:a16="http://schemas.microsoft.com/office/drawing/2014/main" id="{16FEE8F1-FE3E-46B3-BDEE-3EBBC814BB78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874" name="Text Box 1">
          <a:extLst>
            <a:ext uri="{FF2B5EF4-FFF2-40B4-BE49-F238E27FC236}">
              <a16:creationId xmlns:a16="http://schemas.microsoft.com/office/drawing/2014/main" id="{7EEEB6C4-CAAA-470A-8B6B-EDC7EA5A8ED2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875" name="Text Box 1">
          <a:extLst>
            <a:ext uri="{FF2B5EF4-FFF2-40B4-BE49-F238E27FC236}">
              <a16:creationId xmlns:a16="http://schemas.microsoft.com/office/drawing/2014/main" id="{2598080F-D7A4-4929-8F39-38B9EF81B8C0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876" name="Text Box 1">
          <a:extLst>
            <a:ext uri="{FF2B5EF4-FFF2-40B4-BE49-F238E27FC236}">
              <a16:creationId xmlns:a16="http://schemas.microsoft.com/office/drawing/2014/main" id="{CD24B344-A265-41BD-B5D1-D3F799C500FB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877" name="Text Box 1">
          <a:extLst>
            <a:ext uri="{FF2B5EF4-FFF2-40B4-BE49-F238E27FC236}">
              <a16:creationId xmlns:a16="http://schemas.microsoft.com/office/drawing/2014/main" id="{4F2C3F1F-6D38-4B5E-8D9C-51DA9577D670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878" name="Text Box 1">
          <a:extLst>
            <a:ext uri="{FF2B5EF4-FFF2-40B4-BE49-F238E27FC236}">
              <a16:creationId xmlns:a16="http://schemas.microsoft.com/office/drawing/2014/main" id="{F2CE19E7-AC3A-4B5D-8347-4A325020B19A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879" name="Text Box 1">
          <a:extLst>
            <a:ext uri="{FF2B5EF4-FFF2-40B4-BE49-F238E27FC236}">
              <a16:creationId xmlns:a16="http://schemas.microsoft.com/office/drawing/2014/main" id="{2DF4034E-4267-413E-BAFC-115E4B0ACCE2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880" name="Text Box 1">
          <a:extLst>
            <a:ext uri="{FF2B5EF4-FFF2-40B4-BE49-F238E27FC236}">
              <a16:creationId xmlns:a16="http://schemas.microsoft.com/office/drawing/2014/main" id="{E06DF758-F332-47B8-BC05-D8115092FBFB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881" name="Text Box 1">
          <a:extLst>
            <a:ext uri="{FF2B5EF4-FFF2-40B4-BE49-F238E27FC236}">
              <a16:creationId xmlns:a16="http://schemas.microsoft.com/office/drawing/2014/main" id="{10D3E83F-24BC-42A8-9CC9-BBD5A8A4CC37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882" name="Text Box 1">
          <a:extLst>
            <a:ext uri="{FF2B5EF4-FFF2-40B4-BE49-F238E27FC236}">
              <a16:creationId xmlns:a16="http://schemas.microsoft.com/office/drawing/2014/main" id="{251644AF-86A9-4BF1-9DFC-5C3B72DDCA18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883" name="Text Box 1">
          <a:extLst>
            <a:ext uri="{FF2B5EF4-FFF2-40B4-BE49-F238E27FC236}">
              <a16:creationId xmlns:a16="http://schemas.microsoft.com/office/drawing/2014/main" id="{EE712EB9-4B3B-4F81-BCFD-5B397B0E4CCF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884" name="Text Box 1">
          <a:extLst>
            <a:ext uri="{FF2B5EF4-FFF2-40B4-BE49-F238E27FC236}">
              <a16:creationId xmlns:a16="http://schemas.microsoft.com/office/drawing/2014/main" id="{4C4149CB-449B-4663-ABE4-EFAF337E2C64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885" name="Text Box 1">
          <a:extLst>
            <a:ext uri="{FF2B5EF4-FFF2-40B4-BE49-F238E27FC236}">
              <a16:creationId xmlns:a16="http://schemas.microsoft.com/office/drawing/2014/main" id="{DA766422-FB74-4F9A-8C00-8E9FD2751D44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125</xdr:row>
      <xdr:rowOff>0</xdr:rowOff>
    </xdr:from>
    <xdr:ext cx="57150" cy="819150"/>
    <xdr:sp macro="" textlink="">
      <xdr:nvSpPr>
        <xdr:cNvPr id="1886" name="Text Box 1">
          <a:extLst>
            <a:ext uri="{FF2B5EF4-FFF2-40B4-BE49-F238E27FC236}">
              <a16:creationId xmlns:a16="http://schemas.microsoft.com/office/drawing/2014/main" id="{7512D31C-86E4-49A9-9319-63C1AF2F381F}"/>
            </a:ext>
          </a:extLst>
        </xdr:cNvPr>
        <xdr:cNvSpPr txBox="1">
          <a:spLocks noChangeArrowheads="1"/>
        </xdr:cNvSpPr>
      </xdr:nvSpPr>
      <xdr:spPr bwMode="auto">
        <a:xfrm>
          <a:off x="3203575" y="19843750"/>
          <a:ext cx="57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125</xdr:row>
      <xdr:rowOff>0</xdr:rowOff>
    </xdr:from>
    <xdr:ext cx="57150" cy="819150"/>
    <xdr:sp macro="" textlink="">
      <xdr:nvSpPr>
        <xdr:cNvPr id="1887" name="Text Box 1">
          <a:extLst>
            <a:ext uri="{FF2B5EF4-FFF2-40B4-BE49-F238E27FC236}">
              <a16:creationId xmlns:a16="http://schemas.microsoft.com/office/drawing/2014/main" id="{2962190C-725C-4E61-BA61-769FB08A2F98}"/>
            </a:ext>
          </a:extLst>
        </xdr:cNvPr>
        <xdr:cNvSpPr txBox="1">
          <a:spLocks noChangeArrowheads="1"/>
        </xdr:cNvSpPr>
      </xdr:nvSpPr>
      <xdr:spPr bwMode="auto">
        <a:xfrm>
          <a:off x="3203575" y="19843750"/>
          <a:ext cx="57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125</xdr:row>
      <xdr:rowOff>0</xdr:rowOff>
    </xdr:from>
    <xdr:ext cx="57150" cy="819150"/>
    <xdr:sp macro="" textlink="">
      <xdr:nvSpPr>
        <xdr:cNvPr id="1888" name="Text Box 1">
          <a:extLst>
            <a:ext uri="{FF2B5EF4-FFF2-40B4-BE49-F238E27FC236}">
              <a16:creationId xmlns:a16="http://schemas.microsoft.com/office/drawing/2014/main" id="{944D7006-0062-4042-9B41-67A65693870C}"/>
            </a:ext>
          </a:extLst>
        </xdr:cNvPr>
        <xdr:cNvSpPr txBox="1">
          <a:spLocks noChangeArrowheads="1"/>
        </xdr:cNvSpPr>
      </xdr:nvSpPr>
      <xdr:spPr bwMode="auto">
        <a:xfrm>
          <a:off x="3203575" y="19843750"/>
          <a:ext cx="57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125</xdr:row>
      <xdr:rowOff>0</xdr:rowOff>
    </xdr:from>
    <xdr:ext cx="57150" cy="819150"/>
    <xdr:sp macro="" textlink="">
      <xdr:nvSpPr>
        <xdr:cNvPr id="1889" name="Text Box 1">
          <a:extLst>
            <a:ext uri="{FF2B5EF4-FFF2-40B4-BE49-F238E27FC236}">
              <a16:creationId xmlns:a16="http://schemas.microsoft.com/office/drawing/2014/main" id="{9018AB6B-3781-45D9-B526-217042AE0645}"/>
            </a:ext>
          </a:extLst>
        </xdr:cNvPr>
        <xdr:cNvSpPr txBox="1">
          <a:spLocks noChangeArrowheads="1"/>
        </xdr:cNvSpPr>
      </xdr:nvSpPr>
      <xdr:spPr bwMode="auto">
        <a:xfrm>
          <a:off x="3203575" y="19843750"/>
          <a:ext cx="57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125</xdr:row>
      <xdr:rowOff>0</xdr:rowOff>
    </xdr:from>
    <xdr:ext cx="57150" cy="819150"/>
    <xdr:sp macro="" textlink="">
      <xdr:nvSpPr>
        <xdr:cNvPr id="1890" name="Text Box 1">
          <a:extLst>
            <a:ext uri="{FF2B5EF4-FFF2-40B4-BE49-F238E27FC236}">
              <a16:creationId xmlns:a16="http://schemas.microsoft.com/office/drawing/2014/main" id="{8D311302-8B17-4635-9925-4CC056A96E15}"/>
            </a:ext>
          </a:extLst>
        </xdr:cNvPr>
        <xdr:cNvSpPr txBox="1">
          <a:spLocks noChangeArrowheads="1"/>
        </xdr:cNvSpPr>
      </xdr:nvSpPr>
      <xdr:spPr bwMode="auto">
        <a:xfrm>
          <a:off x="3203575" y="19843750"/>
          <a:ext cx="57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125</xdr:row>
      <xdr:rowOff>0</xdr:rowOff>
    </xdr:from>
    <xdr:ext cx="57150" cy="819150"/>
    <xdr:sp macro="" textlink="">
      <xdr:nvSpPr>
        <xdr:cNvPr id="1891" name="Text Box 1">
          <a:extLst>
            <a:ext uri="{FF2B5EF4-FFF2-40B4-BE49-F238E27FC236}">
              <a16:creationId xmlns:a16="http://schemas.microsoft.com/office/drawing/2014/main" id="{0DD74A59-7341-4789-A80F-9325AB7AEF58}"/>
            </a:ext>
          </a:extLst>
        </xdr:cNvPr>
        <xdr:cNvSpPr txBox="1">
          <a:spLocks noChangeArrowheads="1"/>
        </xdr:cNvSpPr>
      </xdr:nvSpPr>
      <xdr:spPr bwMode="auto">
        <a:xfrm>
          <a:off x="3203575" y="19843750"/>
          <a:ext cx="57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892" name="Text Box 1">
          <a:extLst>
            <a:ext uri="{FF2B5EF4-FFF2-40B4-BE49-F238E27FC236}">
              <a16:creationId xmlns:a16="http://schemas.microsoft.com/office/drawing/2014/main" id="{374360F4-4A84-48FC-8E59-68FA81743FF3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893" name="Text Box 1">
          <a:extLst>
            <a:ext uri="{FF2B5EF4-FFF2-40B4-BE49-F238E27FC236}">
              <a16:creationId xmlns:a16="http://schemas.microsoft.com/office/drawing/2014/main" id="{0889D0F2-9378-4449-960F-EE82647C84B8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894" name="Text Box 1">
          <a:extLst>
            <a:ext uri="{FF2B5EF4-FFF2-40B4-BE49-F238E27FC236}">
              <a16:creationId xmlns:a16="http://schemas.microsoft.com/office/drawing/2014/main" id="{501C8F35-00E6-41B7-A9BD-28F378A15307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895" name="Text Box 1">
          <a:extLst>
            <a:ext uri="{FF2B5EF4-FFF2-40B4-BE49-F238E27FC236}">
              <a16:creationId xmlns:a16="http://schemas.microsoft.com/office/drawing/2014/main" id="{E3F34594-87C7-4402-BFC1-6F416602F48C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896" name="Text Box 1">
          <a:extLst>
            <a:ext uri="{FF2B5EF4-FFF2-40B4-BE49-F238E27FC236}">
              <a16:creationId xmlns:a16="http://schemas.microsoft.com/office/drawing/2014/main" id="{AE44BFDA-D61F-44A2-B771-02AFF636519F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897" name="Text Box 1">
          <a:extLst>
            <a:ext uri="{FF2B5EF4-FFF2-40B4-BE49-F238E27FC236}">
              <a16:creationId xmlns:a16="http://schemas.microsoft.com/office/drawing/2014/main" id="{B7CDEC50-A2EA-4888-8BF6-DDD697D53A56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898" name="Text Box 1">
          <a:extLst>
            <a:ext uri="{FF2B5EF4-FFF2-40B4-BE49-F238E27FC236}">
              <a16:creationId xmlns:a16="http://schemas.microsoft.com/office/drawing/2014/main" id="{2D07B25C-AB0F-41D7-90A5-23B084A0A110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899" name="Text Box 1">
          <a:extLst>
            <a:ext uri="{FF2B5EF4-FFF2-40B4-BE49-F238E27FC236}">
              <a16:creationId xmlns:a16="http://schemas.microsoft.com/office/drawing/2014/main" id="{3D7B5C8C-C695-4B17-BA78-571D71FD93C7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900" name="Text Box 1">
          <a:extLst>
            <a:ext uri="{FF2B5EF4-FFF2-40B4-BE49-F238E27FC236}">
              <a16:creationId xmlns:a16="http://schemas.microsoft.com/office/drawing/2014/main" id="{FDDF4D1B-A5AE-4860-8F11-4873272ACF68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901" name="Text Box 1">
          <a:extLst>
            <a:ext uri="{FF2B5EF4-FFF2-40B4-BE49-F238E27FC236}">
              <a16:creationId xmlns:a16="http://schemas.microsoft.com/office/drawing/2014/main" id="{36ABBBC0-D2CE-4B33-BE7C-819D840F80A5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902" name="Text Box 1">
          <a:extLst>
            <a:ext uri="{FF2B5EF4-FFF2-40B4-BE49-F238E27FC236}">
              <a16:creationId xmlns:a16="http://schemas.microsoft.com/office/drawing/2014/main" id="{21ADF1CA-BFEF-42BB-8792-5994AC75BDC3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903" name="Text Box 1">
          <a:extLst>
            <a:ext uri="{FF2B5EF4-FFF2-40B4-BE49-F238E27FC236}">
              <a16:creationId xmlns:a16="http://schemas.microsoft.com/office/drawing/2014/main" id="{3D9C0879-4AA3-47FA-A187-B21B360FA228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904" name="Text Box 1">
          <a:extLst>
            <a:ext uri="{FF2B5EF4-FFF2-40B4-BE49-F238E27FC236}">
              <a16:creationId xmlns:a16="http://schemas.microsoft.com/office/drawing/2014/main" id="{581818F7-9111-423D-9D2A-4581E337BE75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905" name="Text Box 1">
          <a:extLst>
            <a:ext uri="{FF2B5EF4-FFF2-40B4-BE49-F238E27FC236}">
              <a16:creationId xmlns:a16="http://schemas.microsoft.com/office/drawing/2014/main" id="{B2A0EF5B-A6E1-4C1C-A13D-F339475CA24C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906" name="Text Box 1">
          <a:extLst>
            <a:ext uri="{FF2B5EF4-FFF2-40B4-BE49-F238E27FC236}">
              <a16:creationId xmlns:a16="http://schemas.microsoft.com/office/drawing/2014/main" id="{01849DC1-401E-411E-8FE9-4D7133770F80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907" name="Text Box 1">
          <a:extLst>
            <a:ext uri="{FF2B5EF4-FFF2-40B4-BE49-F238E27FC236}">
              <a16:creationId xmlns:a16="http://schemas.microsoft.com/office/drawing/2014/main" id="{93E8F350-514E-471E-82CB-1F2F0C02A7F1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908" name="Text Box 1">
          <a:extLst>
            <a:ext uri="{FF2B5EF4-FFF2-40B4-BE49-F238E27FC236}">
              <a16:creationId xmlns:a16="http://schemas.microsoft.com/office/drawing/2014/main" id="{5D4F1120-6CB1-46A4-A742-045F3BD5E2E1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909" name="Text Box 1">
          <a:extLst>
            <a:ext uri="{FF2B5EF4-FFF2-40B4-BE49-F238E27FC236}">
              <a16:creationId xmlns:a16="http://schemas.microsoft.com/office/drawing/2014/main" id="{94A6F4E5-D450-4B82-8D76-A66A3FD895CF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910" name="Text Box 1">
          <a:extLst>
            <a:ext uri="{FF2B5EF4-FFF2-40B4-BE49-F238E27FC236}">
              <a16:creationId xmlns:a16="http://schemas.microsoft.com/office/drawing/2014/main" id="{1749E733-DDF1-4D72-9E87-1911E9FD785B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911" name="Text Box 1">
          <a:extLst>
            <a:ext uri="{FF2B5EF4-FFF2-40B4-BE49-F238E27FC236}">
              <a16:creationId xmlns:a16="http://schemas.microsoft.com/office/drawing/2014/main" id="{5298E65B-6451-44A7-A560-35F85F9DE54A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912" name="Text Box 1">
          <a:extLst>
            <a:ext uri="{FF2B5EF4-FFF2-40B4-BE49-F238E27FC236}">
              <a16:creationId xmlns:a16="http://schemas.microsoft.com/office/drawing/2014/main" id="{4E9CDD77-DB8A-4A4A-9346-2255D2643777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913" name="Text Box 1">
          <a:extLst>
            <a:ext uri="{FF2B5EF4-FFF2-40B4-BE49-F238E27FC236}">
              <a16:creationId xmlns:a16="http://schemas.microsoft.com/office/drawing/2014/main" id="{286C2F0F-A47F-4584-8A55-BFFE776754D1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914" name="Text Box 1">
          <a:extLst>
            <a:ext uri="{FF2B5EF4-FFF2-40B4-BE49-F238E27FC236}">
              <a16:creationId xmlns:a16="http://schemas.microsoft.com/office/drawing/2014/main" id="{806176E9-D055-4923-8FF3-B9A577F128D2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915" name="Text Box 1">
          <a:extLst>
            <a:ext uri="{FF2B5EF4-FFF2-40B4-BE49-F238E27FC236}">
              <a16:creationId xmlns:a16="http://schemas.microsoft.com/office/drawing/2014/main" id="{3F0711DB-986A-44DC-97E3-9BD24CF8DBEB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916" name="Text Box 1">
          <a:extLst>
            <a:ext uri="{FF2B5EF4-FFF2-40B4-BE49-F238E27FC236}">
              <a16:creationId xmlns:a16="http://schemas.microsoft.com/office/drawing/2014/main" id="{8EA11DF6-F05F-4BFF-86ED-47C8CAAD0FE6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917" name="Text Box 1">
          <a:extLst>
            <a:ext uri="{FF2B5EF4-FFF2-40B4-BE49-F238E27FC236}">
              <a16:creationId xmlns:a16="http://schemas.microsoft.com/office/drawing/2014/main" id="{96AB79CA-8CCE-4C7A-BEDE-7B331BDC6B98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918" name="Text Box 1">
          <a:extLst>
            <a:ext uri="{FF2B5EF4-FFF2-40B4-BE49-F238E27FC236}">
              <a16:creationId xmlns:a16="http://schemas.microsoft.com/office/drawing/2014/main" id="{04EBA2BA-2772-4DC0-BE9F-4695ED97273D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919" name="Text Box 1">
          <a:extLst>
            <a:ext uri="{FF2B5EF4-FFF2-40B4-BE49-F238E27FC236}">
              <a16:creationId xmlns:a16="http://schemas.microsoft.com/office/drawing/2014/main" id="{E7C9A3EC-408D-42D8-8DA1-56F8900A53D9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920" name="Text Box 1">
          <a:extLst>
            <a:ext uri="{FF2B5EF4-FFF2-40B4-BE49-F238E27FC236}">
              <a16:creationId xmlns:a16="http://schemas.microsoft.com/office/drawing/2014/main" id="{152D654E-74D3-4151-9057-ED3628A35DCA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921" name="Text Box 1">
          <a:extLst>
            <a:ext uri="{FF2B5EF4-FFF2-40B4-BE49-F238E27FC236}">
              <a16:creationId xmlns:a16="http://schemas.microsoft.com/office/drawing/2014/main" id="{18A67F77-E55F-4D2C-BC36-D7EDD4A54591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922" name="Text Box 1">
          <a:extLst>
            <a:ext uri="{FF2B5EF4-FFF2-40B4-BE49-F238E27FC236}">
              <a16:creationId xmlns:a16="http://schemas.microsoft.com/office/drawing/2014/main" id="{9CAC0069-AD0B-4F4C-997C-24464203EC3D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923" name="Text Box 1">
          <a:extLst>
            <a:ext uri="{FF2B5EF4-FFF2-40B4-BE49-F238E27FC236}">
              <a16:creationId xmlns:a16="http://schemas.microsoft.com/office/drawing/2014/main" id="{51F0AF3B-35DB-4756-BC25-DC67AD45ADA2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924" name="Text Box 1">
          <a:extLst>
            <a:ext uri="{FF2B5EF4-FFF2-40B4-BE49-F238E27FC236}">
              <a16:creationId xmlns:a16="http://schemas.microsoft.com/office/drawing/2014/main" id="{1E8D30AA-A286-4A63-80A2-357D771DF9D3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925" name="Text Box 1">
          <a:extLst>
            <a:ext uri="{FF2B5EF4-FFF2-40B4-BE49-F238E27FC236}">
              <a16:creationId xmlns:a16="http://schemas.microsoft.com/office/drawing/2014/main" id="{B994F5FA-AD25-4FBC-8865-7373B1B1176E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926" name="Text Box 1">
          <a:extLst>
            <a:ext uri="{FF2B5EF4-FFF2-40B4-BE49-F238E27FC236}">
              <a16:creationId xmlns:a16="http://schemas.microsoft.com/office/drawing/2014/main" id="{F6A85313-87C5-4E58-AF59-D31677BC8BAF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927" name="Text Box 1">
          <a:extLst>
            <a:ext uri="{FF2B5EF4-FFF2-40B4-BE49-F238E27FC236}">
              <a16:creationId xmlns:a16="http://schemas.microsoft.com/office/drawing/2014/main" id="{CAF8A1F6-3326-440E-B195-A1D92E4F885B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928" name="Text Box 1">
          <a:extLst>
            <a:ext uri="{FF2B5EF4-FFF2-40B4-BE49-F238E27FC236}">
              <a16:creationId xmlns:a16="http://schemas.microsoft.com/office/drawing/2014/main" id="{676092B2-7693-47C5-BCD8-53714C8AEE3B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929" name="Text Box 1">
          <a:extLst>
            <a:ext uri="{FF2B5EF4-FFF2-40B4-BE49-F238E27FC236}">
              <a16:creationId xmlns:a16="http://schemas.microsoft.com/office/drawing/2014/main" id="{9BB21EEE-2EC0-4906-B563-731852059BF8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930" name="Text Box 1">
          <a:extLst>
            <a:ext uri="{FF2B5EF4-FFF2-40B4-BE49-F238E27FC236}">
              <a16:creationId xmlns:a16="http://schemas.microsoft.com/office/drawing/2014/main" id="{A62EB506-DAE3-4B80-BD17-EBDDDCB5EC11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931" name="Text Box 1">
          <a:extLst>
            <a:ext uri="{FF2B5EF4-FFF2-40B4-BE49-F238E27FC236}">
              <a16:creationId xmlns:a16="http://schemas.microsoft.com/office/drawing/2014/main" id="{35010C57-9A83-4BED-9A3E-AB92AB73CA97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932" name="Text Box 1">
          <a:extLst>
            <a:ext uri="{FF2B5EF4-FFF2-40B4-BE49-F238E27FC236}">
              <a16:creationId xmlns:a16="http://schemas.microsoft.com/office/drawing/2014/main" id="{20C2BFD2-0A31-4D4D-9498-18B884C28586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933" name="Text Box 1">
          <a:extLst>
            <a:ext uri="{FF2B5EF4-FFF2-40B4-BE49-F238E27FC236}">
              <a16:creationId xmlns:a16="http://schemas.microsoft.com/office/drawing/2014/main" id="{5752B3E9-FFBE-4E2F-8AEC-0CD472A03DCF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934" name="Text Box 1">
          <a:extLst>
            <a:ext uri="{FF2B5EF4-FFF2-40B4-BE49-F238E27FC236}">
              <a16:creationId xmlns:a16="http://schemas.microsoft.com/office/drawing/2014/main" id="{0121D117-A5DB-47F0-AD88-5B01872966D5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935" name="Text Box 1">
          <a:extLst>
            <a:ext uri="{FF2B5EF4-FFF2-40B4-BE49-F238E27FC236}">
              <a16:creationId xmlns:a16="http://schemas.microsoft.com/office/drawing/2014/main" id="{65D66FD3-EAF2-43A9-99A2-151F0F35B350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936" name="Text Box 1">
          <a:extLst>
            <a:ext uri="{FF2B5EF4-FFF2-40B4-BE49-F238E27FC236}">
              <a16:creationId xmlns:a16="http://schemas.microsoft.com/office/drawing/2014/main" id="{579CAE88-F58E-48F7-8196-306186F88BFE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937" name="Text Box 1">
          <a:extLst>
            <a:ext uri="{FF2B5EF4-FFF2-40B4-BE49-F238E27FC236}">
              <a16:creationId xmlns:a16="http://schemas.microsoft.com/office/drawing/2014/main" id="{555CF9AE-D4DC-4C81-8C33-FC085D9D3FA6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938" name="Text Box 1">
          <a:extLst>
            <a:ext uri="{FF2B5EF4-FFF2-40B4-BE49-F238E27FC236}">
              <a16:creationId xmlns:a16="http://schemas.microsoft.com/office/drawing/2014/main" id="{9DD5EC18-B273-45C4-B0C7-47F5F1532B5E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125</xdr:row>
      <xdr:rowOff>0</xdr:rowOff>
    </xdr:from>
    <xdr:ext cx="57150" cy="952500"/>
    <xdr:sp macro="" textlink="">
      <xdr:nvSpPr>
        <xdr:cNvPr id="1939" name="Text Box 1">
          <a:extLst>
            <a:ext uri="{FF2B5EF4-FFF2-40B4-BE49-F238E27FC236}">
              <a16:creationId xmlns:a16="http://schemas.microsoft.com/office/drawing/2014/main" id="{B9EBBB58-A9FF-4653-BF50-5861B5812C14}"/>
            </a:ext>
          </a:extLst>
        </xdr:cNvPr>
        <xdr:cNvSpPr txBox="1">
          <a:spLocks noChangeArrowheads="1"/>
        </xdr:cNvSpPr>
      </xdr:nvSpPr>
      <xdr:spPr bwMode="auto">
        <a:xfrm>
          <a:off x="3206750" y="1984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125</xdr:row>
      <xdr:rowOff>0</xdr:rowOff>
    </xdr:from>
    <xdr:ext cx="57150" cy="819150"/>
    <xdr:sp macro="" textlink="">
      <xdr:nvSpPr>
        <xdr:cNvPr id="1940" name="Text Box 1">
          <a:extLst>
            <a:ext uri="{FF2B5EF4-FFF2-40B4-BE49-F238E27FC236}">
              <a16:creationId xmlns:a16="http://schemas.microsoft.com/office/drawing/2014/main" id="{998E1CB5-071B-4C0A-9366-059F42A03FEB}"/>
            </a:ext>
          </a:extLst>
        </xdr:cNvPr>
        <xdr:cNvSpPr txBox="1">
          <a:spLocks noChangeArrowheads="1"/>
        </xdr:cNvSpPr>
      </xdr:nvSpPr>
      <xdr:spPr bwMode="auto">
        <a:xfrm>
          <a:off x="3203575" y="19843750"/>
          <a:ext cx="57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125</xdr:row>
      <xdr:rowOff>0</xdr:rowOff>
    </xdr:from>
    <xdr:ext cx="57150" cy="819150"/>
    <xdr:sp macro="" textlink="">
      <xdr:nvSpPr>
        <xdr:cNvPr id="1941" name="Text Box 1">
          <a:extLst>
            <a:ext uri="{FF2B5EF4-FFF2-40B4-BE49-F238E27FC236}">
              <a16:creationId xmlns:a16="http://schemas.microsoft.com/office/drawing/2014/main" id="{62D7D570-50D3-466C-93D7-22E9613CFE9C}"/>
            </a:ext>
          </a:extLst>
        </xdr:cNvPr>
        <xdr:cNvSpPr txBox="1">
          <a:spLocks noChangeArrowheads="1"/>
        </xdr:cNvSpPr>
      </xdr:nvSpPr>
      <xdr:spPr bwMode="auto">
        <a:xfrm>
          <a:off x="3203575" y="19843750"/>
          <a:ext cx="57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125</xdr:row>
      <xdr:rowOff>0</xdr:rowOff>
    </xdr:from>
    <xdr:ext cx="57150" cy="819150"/>
    <xdr:sp macro="" textlink="">
      <xdr:nvSpPr>
        <xdr:cNvPr id="1942" name="Text Box 1">
          <a:extLst>
            <a:ext uri="{FF2B5EF4-FFF2-40B4-BE49-F238E27FC236}">
              <a16:creationId xmlns:a16="http://schemas.microsoft.com/office/drawing/2014/main" id="{83FE78A5-8B94-48B9-85AF-5A93BDBEB67D}"/>
            </a:ext>
          </a:extLst>
        </xdr:cNvPr>
        <xdr:cNvSpPr txBox="1">
          <a:spLocks noChangeArrowheads="1"/>
        </xdr:cNvSpPr>
      </xdr:nvSpPr>
      <xdr:spPr bwMode="auto">
        <a:xfrm>
          <a:off x="3203575" y="19843750"/>
          <a:ext cx="57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125</xdr:row>
      <xdr:rowOff>0</xdr:rowOff>
    </xdr:from>
    <xdr:ext cx="57150" cy="819150"/>
    <xdr:sp macro="" textlink="">
      <xdr:nvSpPr>
        <xdr:cNvPr id="1943" name="Text Box 1">
          <a:extLst>
            <a:ext uri="{FF2B5EF4-FFF2-40B4-BE49-F238E27FC236}">
              <a16:creationId xmlns:a16="http://schemas.microsoft.com/office/drawing/2014/main" id="{B4764469-B118-448E-8E52-4FC51CF1EF05}"/>
            </a:ext>
          </a:extLst>
        </xdr:cNvPr>
        <xdr:cNvSpPr txBox="1">
          <a:spLocks noChangeArrowheads="1"/>
        </xdr:cNvSpPr>
      </xdr:nvSpPr>
      <xdr:spPr bwMode="auto">
        <a:xfrm>
          <a:off x="3203575" y="19843750"/>
          <a:ext cx="57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125</xdr:row>
      <xdr:rowOff>0</xdr:rowOff>
    </xdr:from>
    <xdr:ext cx="57150" cy="819150"/>
    <xdr:sp macro="" textlink="">
      <xdr:nvSpPr>
        <xdr:cNvPr id="1944" name="Text Box 1">
          <a:extLst>
            <a:ext uri="{FF2B5EF4-FFF2-40B4-BE49-F238E27FC236}">
              <a16:creationId xmlns:a16="http://schemas.microsoft.com/office/drawing/2014/main" id="{0ADE22B3-D55E-4775-8AF2-F9D47C9D86D9}"/>
            </a:ext>
          </a:extLst>
        </xdr:cNvPr>
        <xdr:cNvSpPr txBox="1">
          <a:spLocks noChangeArrowheads="1"/>
        </xdr:cNvSpPr>
      </xdr:nvSpPr>
      <xdr:spPr bwMode="auto">
        <a:xfrm>
          <a:off x="3203575" y="19843750"/>
          <a:ext cx="57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125</xdr:row>
      <xdr:rowOff>0</xdr:rowOff>
    </xdr:from>
    <xdr:ext cx="57150" cy="819150"/>
    <xdr:sp macro="" textlink="">
      <xdr:nvSpPr>
        <xdr:cNvPr id="1945" name="Text Box 1">
          <a:extLst>
            <a:ext uri="{FF2B5EF4-FFF2-40B4-BE49-F238E27FC236}">
              <a16:creationId xmlns:a16="http://schemas.microsoft.com/office/drawing/2014/main" id="{576229FB-5E25-45B8-A67F-AC70BFC59795}"/>
            </a:ext>
          </a:extLst>
        </xdr:cNvPr>
        <xdr:cNvSpPr txBox="1">
          <a:spLocks noChangeArrowheads="1"/>
        </xdr:cNvSpPr>
      </xdr:nvSpPr>
      <xdr:spPr bwMode="auto">
        <a:xfrm>
          <a:off x="3203575" y="19843750"/>
          <a:ext cx="57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1946" name="Text Box 1">
          <a:extLst>
            <a:ext uri="{FF2B5EF4-FFF2-40B4-BE49-F238E27FC236}">
              <a16:creationId xmlns:a16="http://schemas.microsoft.com/office/drawing/2014/main" id="{9690FB52-5C09-452F-BBF8-C6FD7416760C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1947" name="Text Box 1">
          <a:extLst>
            <a:ext uri="{FF2B5EF4-FFF2-40B4-BE49-F238E27FC236}">
              <a16:creationId xmlns:a16="http://schemas.microsoft.com/office/drawing/2014/main" id="{4180721E-E771-4DFA-80A4-694150163A41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1948" name="Text Box 1">
          <a:extLst>
            <a:ext uri="{FF2B5EF4-FFF2-40B4-BE49-F238E27FC236}">
              <a16:creationId xmlns:a16="http://schemas.microsoft.com/office/drawing/2014/main" id="{8D1E8B5C-9C85-46BD-8548-8F6F9D36AE03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1949" name="Text Box 1">
          <a:extLst>
            <a:ext uri="{FF2B5EF4-FFF2-40B4-BE49-F238E27FC236}">
              <a16:creationId xmlns:a16="http://schemas.microsoft.com/office/drawing/2014/main" id="{0DCB2E73-9AF1-477C-98F4-D6F4DE72FF64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1950" name="Text Box 1">
          <a:extLst>
            <a:ext uri="{FF2B5EF4-FFF2-40B4-BE49-F238E27FC236}">
              <a16:creationId xmlns:a16="http://schemas.microsoft.com/office/drawing/2014/main" id="{75C0112E-CBA2-4088-A119-B574B61C4C82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1951" name="Text Box 1">
          <a:extLst>
            <a:ext uri="{FF2B5EF4-FFF2-40B4-BE49-F238E27FC236}">
              <a16:creationId xmlns:a16="http://schemas.microsoft.com/office/drawing/2014/main" id="{3C3AD647-DD5E-4DFC-808B-F5D81534F32B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1952" name="Text Box 1">
          <a:extLst>
            <a:ext uri="{FF2B5EF4-FFF2-40B4-BE49-F238E27FC236}">
              <a16:creationId xmlns:a16="http://schemas.microsoft.com/office/drawing/2014/main" id="{A0B3CE7D-A379-46AA-8A49-D1C2BA37001A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1953" name="Text Box 1">
          <a:extLst>
            <a:ext uri="{FF2B5EF4-FFF2-40B4-BE49-F238E27FC236}">
              <a16:creationId xmlns:a16="http://schemas.microsoft.com/office/drawing/2014/main" id="{2B1027EF-6C98-490F-87BB-2466D21B6717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1954" name="Text Box 1">
          <a:extLst>
            <a:ext uri="{FF2B5EF4-FFF2-40B4-BE49-F238E27FC236}">
              <a16:creationId xmlns:a16="http://schemas.microsoft.com/office/drawing/2014/main" id="{364C5BB1-8147-49F4-9B05-294A0B097FC0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1955" name="Text Box 1">
          <a:extLst>
            <a:ext uri="{FF2B5EF4-FFF2-40B4-BE49-F238E27FC236}">
              <a16:creationId xmlns:a16="http://schemas.microsoft.com/office/drawing/2014/main" id="{4B850376-49F8-4183-9FAA-6B81A1FE8FF8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1956" name="Text Box 1">
          <a:extLst>
            <a:ext uri="{FF2B5EF4-FFF2-40B4-BE49-F238E27FC236}">
              <a16:creationId xmlns:a16="http://schemas.microsoft.com/office/drawing/2014/main" id="{FFE29BF1-64C0-4120-B9DA-FC9F8E6921DE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1957" name="Text Box 1">
          <a:extLst>
            <a:ext uri="{FF2B5EF4-FFF2-40B4-BE49-F238E27FC236}">
              <a16:creationId xmlns:a16="http://schemas.microsoft.com/office/drawing/2014/main" id="{D978505B-1B5D-4A5B-968A-604FE8938A35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1958" name="Text Box 1">
          <a:extLst>
            <a:ext uri="{FF2B5EF4-FFF2-40B4-BE49-F238E27FC236}">
              <a16:creationId xmlns:a16="http://schemas.microsoft.com/office/drawing/2014/main" id="{B925B35A-C4EC-4470-961D-EA69ACCCFD14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1959" name="Text Box 1">
          <a:extLst>
            <a:ext uri="{FF2B5EF4-FFF2-40B4-BE49-F238E27FC236}">
              <a16:creationId xmlns:a16="http://schemas.microsoft.com/office/drawing/2014/main" id="{5613017D-3829-4822-AAAE-0704844F8EC1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1960" name="Text Box 1">
          <a:extLst>
            <a:ext uri="{FF2B5EF4-FFF2-40B4-BE49-F238E27FC236}">
              <a16:creationId xmlns:a16="http://schemas.microsoft.com/office/drawing/2014/main" id="{AB15844D-134F-403A-A2BC-447280B1DFA2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1961" name="Text Box 1">
          <a:extLst>
            <a:ext uri="{FF2B5EF4-FFF2-40B4-BE49-F238E27FC236}">
              <a16:creationId xmlns:a16="http://schemas.microsoft.com/office/drawing/2014/main" id="{A5F81554-F6D2-406B-BB3E-BFE91798073C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1962" name="Text Box 1">
          <a:extLst>
            <a:ext uri="{FF2B5EF4-FFF2-40B4-BE49-F238E27FC236}">
              <a16:creationId xmlns:a16="http://schemas.microsoft.com/office/drawing/2014/main" id="{2781D627-163B-49AB-8B90-AED029336962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1963" name="Text Box 1">
          <a:extLst>
            <a:ext uri="{FF2B5EF4-FFF2-40B4-BE49-F238E27FC236}">
              <a16:creationId xmlns:a16="http://schemas.microsoft.com/office/drawing/2014/main" id="{E7A60346-DDF6-4965-AC32-31090CE3AAA3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1964" name="Text Box 1">
          <a:extLst>
            <a:ext uri="{FF2B5EF4-FFF2-40B4-BE49-F238E27FC236}">
              <a16:creationId xmlns:a16="http://schemas.microsoft.com/office/drawing/2014/main" id="{D799DBC5-814F-47E7-99ED-35A764851486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1965" name="Text Box 1">
          <a:extLst>
            <a:ext uri="{FF2B5EF4-FFF2-40B4-BE49-F238E27FC236}">
              <a16:creationId xmlns:a16="http://schemas.microsoft.com/office/drawing/2014/main" id="{14689905-CEC7-49CD-A0A2-A10E63BA4D57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1966" name="Text Box 1">
          <a:extLst>
            <a:ext uri="{FF2B5EF4-FFF2-40B4-BE49-F238E27FC236}">
              <a16:creationId xmlns:a16="http://schemas.microsoft.com/office/drawing/2014/main" id="{13887156-3CAF-40AE-9A25-A2EAD67FB794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1967" name="Text Box 1">
          <a:extLst>
            <a:ext uri="{FF2B5EF4-FFF2-40B4-BE49-F238E27FC236}">
              <a16:creationId xmlns:a16="http://schemas.microsoft.com/office/drawing/2014/main" id="{D4715ED5-0C25-4A14-BEAF-A294E651BB33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1968" name="Text Box 1">
          <a:extLst>
            <a:ext uri="{FF2B5EF4-FFF2-40B4-BE49-F238E27FC236}">
              <a16:creationId xmlns:a16="http://schemas.microsoft.com/office/drawing/2014/main" id="{1D6B5CAE-B1C2-4FDA-BDF4-7EF2C8CD5ADD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1969" name="Text Box 1">
          <a:extLst>
            <a:ext uri="{FF2B5EF4-FFF2-40B4-BE49-F238E27FC236}">
              <a16:creationId xmlns:a16="http://schemas.microsoft.com/office/drawing/2014/main" id="{7B586CBC-D10F-4176-98BF-ED0F30434335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1970" name="Text Box 1">
          <a:extLst>
            <a:ext uri="{FF2B5EF4-FFF2-40B4-BE49-F238E27FC236}">
              <a16:creationId xmlns:a16="http://schemas.microsoft.com/office/drawing/2014/main" id="{B0972F1D-DCB1-4660-8DB4-E8E6250474C3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1971" name="Text Box 1">
          <a:extLst>
            <a:ext uri="{FF2B5EF4-FFF2-40B4-BE49-F238E27FC236}">
              <a16:creationId xmlns:a16="http://schemas.microsoft.com/office/drawing/2014/main" id="{B9F92C3E-B432-41EF-9958-38AE81226DB0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1972" name="Text Box 1">
          <a:extLst>
            <a:ext uri="{FF2B5EF4-FFF2-40B4-BE49-F238E27FC236}">
              <a16:creationId xmlns:a16="http://schemas.microsoft.com/office/drawing/2014/main" id="{53468CCC-04C6-421D-B3EA-B218568B80E4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1973" name="Text Box 1">
          <a:extLst>
            <a:ext uri="{FF2B5EF4-FFF2-40B4-BE49-F238E27FC236}">
              <a16:creationId xmlns:a16="http://schemas.microsoft.com/office/drawing/2014/main" id="{0D5B5CBB-A69F-4E8C-AC5A-88B6F1B9F686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1974" name="Text Box 1">
          <a:extLst>
            <a:ext uri="{FF2B5EF4-FFF2-40B4-BE49-F238E27FC236}">
              <a16:creationId xmlns:a16="http://schemas.microsoft.com/office/drawing/2014/main" id="{672BD38A-6F3E-4E9C-AFC1-08BCB090868C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1975" name="Text Box 1">
          <a:extLst>
            <a:ext uri="{FF2B5EF4-FFF2-40B4-BE49-F238E27FC236}">
              <a16:creationId xmlns:a16="http://schemas.microsoft.com/office/drawing/2014/main" id="{1E7EAAE0-D3D3-4FFF-98C6-D02E3B9EEF15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1976" name="Text Box 1">
          <a:extLst>
            <a:ext uri="{FF2B5EF4-FFF2-40B4-BE49-F238E27FC236}">
              <a16:creationId xmlns:a16="http://schemas.microsoft.com/office/drawing/2014/main" id="{B513DD36-4185-43DF-BAD4-D7899ACE4952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1977" name="Text Box 1">
          <a:extLst>
            <a:ext uri="{FF2B5EF4-FFF2-40B4-BE49-F238E27FC236}">
              <a16:creationId xmlns:a16="http://schemas.microsoft.com/office/drawing/2014/main" id="{2B5CC23A-7B48-4A4D-8BF6-F15975CF444D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1978" name="Text Box 1">
          <a:extLst>
            <a:ext uri="{FF2B5EF4-FFF2-40B4-BE49-F238E27FC236}">
              <a16:creationId xmlns:a16="http://schemas.microsoft.com/office/drawing/2014/main" id="{AE2F5D82-DD16-4CE9-8A83-E849CC13975B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1979" name="Text Box 1">
          <a:extLst>
            <a:ext uri="{FF2B5EF4-FFF2-40B4-BE49-F238E27FC236}">
              <a16:creationId xmlns:a16="http://schemas.microsoft.com/office/drawing/2014/main" id="{D6F9DF30-1792-48A5-BB68-5FBC91375B10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1980" name="Text Box 1">
          <a:extLst>
            <a:ext uri="{FF2B5EF4-FFF2-40B4-BE49-F238E27FC236}">
              <a16:creationId xmlns:a16="http://schemas.microsoft.com/office/drawing/2014/main" id="{E5C751CE-4E18-40A1-A1B6-2BEC12D5C1BB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1981" name="Text Box 1">
          <a:extLst>
            <a:ext uri="{FF2B5EF4-FFF2-40B4-BE49-F238E27FC236}">
              <a16:creationId xmlns:a16="http://schemas.microsoft.com/office/drawing/2014/main" id="{F885428B-04E6-402F-BD84-8DAC5C9E6BD6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1982" name="Text Box 1">
          <a:extLst>
            <a:ext uri="{FF2B5EF4-FFF2-40B4-BE49-F238E27FC236}">
              <a16:creationId xmlns:a16="http://schemas.microsoft.com/office/drawing/2014/main" id="{FCCF098D-BA9A-4848-8243-BFCAEB622668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1983" name="Text Box 1">
          <a:extLst>
            <a:ext uri="{FF2B5EF4-FFF2-40B4-BE49-F238E27FC236}">
              <a16:creationId xmlns:a16="http://schemas.microsoft.com/office/drawing/2014/main" id="{46DFD394-65F1-4A14-BCB1-3478A3A55A30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1984" name="Text Box 1">
          <a:extLst>
            <a:ext uri="{FF2B5EF4-FFF2-40B4-BE49-F238E27FC236}">
              <a16:creationId xmlns:a16="http://schemas.microsoft.com/office/drawing/2014/main" id="{6FCCC95D-D731-4E45-A02B-F2490AED2049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1985" name="Text Box 1">
          <a:extLst>
            <a:ext uri="{FF2B5EF4-FFF2-40B4-BE49-F238E27FC236}">
              <a16:creationId xmlns:a16="http://schemas.microsoft.com/office/drawing/2014/main" id="{0B13BD4A-51FF-4E62-98A9-9A7F50B1BBD4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1986" name="Text Box 1">
          <a:extLst>
            <a:ext uri="{FF2B5EF4-FFF2-40B4-BE49-F238E27FC236}">
              <a16:creationId xmlns:a16="http://schemas.microsoft.com/office/drawing/2014/main" id="{3EF2836A-C7A5-4F75-86F2-ADF97380565F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1987" name="Text Box 1">
          <a:extLst>
            <a:ext uri="{FF2B5EF4-FFF2-40B4-BE49-F238E27FC236}">
              <a16:creationId xmlns:a16="http://schemas.microsoft.com/office/drawing/2014/main" id="{92BC442C-BE14-41A3-92DC-81E8F59A2DF3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1988" name="Text Box 1">
          <a:extLst>
            <a:ext uri="{FF2B5EF4-FFF2-40B4-BE49-F238E27FC236}">
              <a16:creationId xmlns:a16="http://schemas.microsoft.com/office/drawing/2014/main" id="{9491B83E-1927-4B0E-BDDC-3D5B31C9C59B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1989" name="Text Box 1">
          <a:extLst>
            <a:ext uri="{FF2B5EF4-FFF2-40B4-BE49-F238E27FC236}">
              <a16:creationId xmlns:a16="http://schemas.microsoft.com/office/drawing/2014/main" id="{8EC01838-64A9-4119-B91F-171D947574DF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1990" name="Text Box 1">
          <a:extLst>
            <a:ext uri="{FF2B5EF4-FFF2-40B4-BE49-F238E27FC236}">
              <a16:creationId xmlns:a16="http://schemas.microsoft.com/office/drawing/2014/main" id="{566D8033-1E61-40FE-A1D5-F8351FA6F5BD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1991" name="Text Box 1">
          <a:extLst>
            <a:ext uri="{FF2B5EF4-FFF2-40B4-BE49-F238E27FC236}">
              <a16:creationId xmlns:a16="http://schemas.microsoft.com/office/drawing/2014/main" id="{9DE135FF-9C1E-4BFD-99E2-1DCBE5DFFE34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1992" name="Text Box 1">
          <a:extLst>
            <a:ext uri="{FF2B5EF4-FFF2-40B4-BE49-F238E27FC236}">
              <a16:creationId xmlns:a16="http://schemas.microsoft.com/office/drawing/2014/main" id="{BED1CEC7-51F2-4E60-A69C-1E92639CFD5F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1993" name="Text Box 1">
          <a:extLst>
            <a:ext uri="{FF2B5EF4-FFF2-40B4-BE49-F238E27FC236}">
              <a16:creationId xmlns:a16="http://schemas.microsoft.com/office/drawing/2014/main" id="{A7DB9FC6-74D9-4452-A61B-769F655FEDC3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132</xdr:row>
      <xdr:rowOff>0</xdr:rowOff>
    </xdr:from>
    <xdr:ext cx="57150" cy="809625"/>
    <xdr:sp macro="" textlink="">
      <xdr:nvSpPr>
        <xdr:cNvPr id="1994" name="Text Box 1">
          <a:extLst>
            <a:ext uri="{FF2B5EF4-FFF2-40B4-BE49-F238E27FC236}">
              <a16:creationId xmlns:a16="http://schemas.microsoft.com/office/drawing/2014/main" id="{37485B62-405F-4C6F-BF77-8D2103AEB5B5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132</xdr:row>
      <xdr:rowOff>0</xdr:rowOff>
    </xdr:from>
    <xdr:ext cx="57150" cy="809625"/>
    <xdr:sp macro="" textlink="">
      <xdr:nvSpPr>
        <xdr:cNvPr id="1995" name="Text Box 1">
          <a:extLst>
            <a:ext uri="{FF2B5EF4-FFF2-40B4-BE49-F238E27FC236}">
              <a16:creationId xmlns:a16="http://schemas.microsoft.com/office/drawing/2014/main" id="{4426E3A8-3ED8-4120-ADC6-9F9D32BBA841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132</xdr:row>
      <xdr:rowOff>0</xdr:rowOff>
    </xdr:from>
    <xdr:ext cx="57150" cy="809625"/>
    <xdr:sp macro="" textlink="">
      <xdr:nvSpPr>
        <xdr:cNvPr id="1996" name="Text Box 1">
          <a:extLst>
            <a:ext uri="{FF2B5EF4-FFF2-40B4-BE49-F238E27FC236}">
              <a16:creationId xmlns:a16="http://schemas.microsoft.com/office/drawing/2014/main" id="{A81CD822-1EBD-4905-B5FE-6005EB39360F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132</xdr:row>
      <xdr:rowOff>0</xdr:rowOff>
    </xdr:from>
    <xdr:ext cx="57150" cy="809625"/>
    <xdr:sp macro="" textlink="">
      <xdr:nvSpPr>
        <xdr:cNvPr id="1997" name="Text Box 1">
          <a:extLst>
            <a:ext uri="{FF2B5EF4-FFF2-40B4-BE49-F238E27FC236}">
              <a16:creationId xmlns:a16="http://schemas.microsoft.com/office/drawing/2014/main" id="{FEFDB6B9-0077-4A72-B970-4E7AEB9F7762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132</xdr:row>
      <xdr:rowOff>0</xdr:rowOff>
    </xdr:from>
    <xdr:ext cx="57150" cy="809625"/>
    <xdr:sp macro="" textlink="">
      <xdr:nvSpPr>
        <xdr:cNvPr id="1998" name="Text Box 1">
          <a:extLst>
            <a:ext uri="{FF2B5EF4-FFF2-40B4-BE49-F238E27FC236}">
              <a16:creationId xmlns:a16="http://schemas.microsoft.com/office/drawing/2014/main" id="{764F6CCF-4BC6-4D39-AE7B-2971359283BE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132</xdr:row>
      <xdr:rowOff>0</xdr:rowOff>
    </xdr:from>
    <xdr:ext cx="57150" cy="809625"/>
    <xdr:sp macro="" textlink="">
      <xdr:nvSpPr>
        <xdr:cNvPr id="1999" name="Text Box 1">
          <a:extLst>
            <a:ext uri="{FF2B5EF4-FFF2-40B4-BE49-F238E27FC236}">
              <a16:creationId xmlns:a16="http://schemas.microsoft.com/office/drawing/2014/main" id="{53C11B86-3FA1-4166-AEF0-E43E2CE96887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000" name="Text Box 1">
          <a:extLst>
            <a:ext uri="{FF2B5EF4-FFF2-40B4-BE49-F238E27FC236}">
              <a16:creationId xmlns:a16="http://schemas.microsoft.com/office/drawing/2014/main" id="{D2412382-C951-46CA-9AB9-CE03EA85B04B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001" name="Text Box 1">
          <a:extLst>
            <a:ext uri="{FF2B5EF4-FFF2-40B4-BE49-F238E27FC236}">
              <a16:creationId xmlns:a16="http://schemas.microsoft.com/office/drawing/2014/main" id="{28F171EB-F7D4-4223-9859-955894C4D76D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002" name="Text Box 1">
          <a:extLst>
            <a:ext uri="{FF2B5EF4-FFF2-40B4-BE49-F238E27FC236}">
              <a16:creationId xmlns:a16="http://schemas.microsoft.com/office/drawing/2014/main" id="{50D93796-8689-4875-A3B4-80611E013754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003" name="Text Box 1">
          <a:extLst>
            <a:ext uri="{FF2B5EF4-FFF2-40B4-BE49-F238E27FC236}">
              <a16:creationId xmlns:a16="http://schemas.microsoft.com/office/drawing/2014/main" id="{2DD91132-4D79-4523-A686-A60350806E46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004" name="Text Box 1">
          <a:extLst>
            <a:ext uri="{FF2B5EF4-FFF2-40B4-BE49-F238E27FC236}">
              <a16:creationId xmlns:a16="http://schemas.microsoft.com/office/drawing/2014/main" id="{65901656-A8B0-435B-9188-BD1BABFD0E31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005" name="Text Box 1">
          <a:extLst>
            <a:ext uri="{FF2B5EF4-FFF2-40B4-BE49-F238E27FC236}">
              <a16:creationId xmlns:a16="http://schemas.microsoft.com/office/drawing/2014/main" id="{DB33D78B-A63C-4605-8145-8DE43ABA1169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006" name="Text Box 1">
          <a:extLst>
            <a:ext uri="{FF2B5EF4-FFF2-40B4-BE49-F238E27FC236}">
              <a16:creationId xmlns:a16="http://schemas.microsoft.com/office/drawing/2014/main" id="{A2DCE2F6-7F43-4392-920D-CC97B51CA9ED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007" name="Text Box 1">
          <a:extLst>
            <a:ext uri="{FF2B5EF4-FFF2-40B4-BE49-F238E27FC236}">
              <a16:creationId xmlns:a16="http://schemas.microsoft.com/office/drawing/2014/main" id="{E0FC001D-AB38-44FD-BAC9-D370717414CF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008" name="Text Box 1">
          <a:extLst>
            <a:ext uri="{FF2B5EF4-FFF2-40B4-BE49-F238E27FC236}">
              <a16:creationId xmlns:a16="http://schemas.microsoft.com/office/drawing/2014/main" id="{CC42E4B5-BCB0-4CB8-8B1C-296F20E9C9C6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009" name="Text Box 1">
          <a:extLst>
            <a:ext uri="{FF2B5EF4-FFF2-40B4-BE49-F238E27FC236}">
              <a16:creationId xmlns:a16="http://schemas.microsoft.com/office/drawing/2014/main" id="{28814795-8E42-4811-920E-2AC4307B5E92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010" name="Text Box 1">
          <a:extLst>
            <a:ext uri="{FF2B5EF4-FFF2-40B4-BE49-F238E27FC236}">
              <a16:creationId xmlns:a16="http://schemas.microsoft.com/office/drawing/2014/main" id="{0785EFF9-F0D2-459D-983A-1C60D20524DD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011" name="Text Box 1">
          <a:extLst>
            <a:ext uri="{FF2B5EF4-FFF2-40B4-BE49-F238E27FC236}">
              <a16:creationId xmlns:a16="http://schemas.microsoft.com/office/drawing/2014/main" id="{4C14EF6B-445C-40D3-A5E0-D35D80731979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012" name="Text Box 1">
          <a:extLst>
            <a:ext uri="{FF2B5EF4-FFF2-40B4-BE49-F238E27FC236}">
              <a16:creationId xmlns:a16="http://schemas.microsoft.com/office/drawing/2014/main" id="{0EBEC1E7-AF2D-49F2-8887-CBDC3D690A22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013" name="Text Box 1">
          <a:extLst>
            <a:ext uri="{FF2B5EF4-FFF2-40B4-BE49-F238E27FC236}">
              <a16:creationId xmlns:a16="http://schemas.microsoft.com/office/drawing/2014/main" id="{378CACE4-CA44-42FD-960C-5FF97D9933D8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014" name="Text Box 1">
          <a:extLst>
            <a:ext uri="{FF2B5EF4-FFF2-40B4-BE49-F238E27FC236}">
              <a16:creationId xmlns:a16="http://schemas.microsoft.com/office/drawing/2014/main" id="{72D78A62-D2D2-4806-B4A2-6D37AB618106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015" name="Text Box 1">
          <a:extLst>
            <a:ext uri="{FF2B5EF4-FFF2-40B4-BE49-F238E27FC236}">
              <a16:creationId xmlns:a16="http://schemas.microsoft.com/office/drawing/2014/main" id="{BF65E202-A7FA-4E93-8460-50E32128BE85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016" name="Text Box 1">
          <a:extLst>
            <a:ext uri="{FF2B5EF4-FFF2-40B4-BE49-F238E27FC236}">
              <a16:creationId xmlns:a16="http://schemas.microsoft.com/office/drawing/2014/main" id="{A59C7575-3375-4308-B93E-A82CD851E57B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017" name="Text Box 1">
          <a:extLst>
            <a:ext uri="{FF2B5EF4-FFF2-40B4-BE49-F238E27FC236}">
              <a16:creationId xmlns:a16="http://schemas.microsoft.com/office/drawing/2014/main" id="{EEA749F4-0B5F-428D-87E8-449F4EFAE211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018" name="Text Box 1">
          <a:extLst>
            <a:ext uri="{FF2B5EF4-FFF2-40B4-BE49-F238E27FC236}">
              <a16:creationId xmlns:a16="http://schemas.microsoft.com/office/drawing/2014/main" id="{180A14AD-72FA-485D-BBBA-6AB385E23D8D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019" name="Text Box 1">
          <a:extLst>
            <a:ext uri="{FF2B5EF4-FFF2-40B4-BE49-F238E27FC236}">
              <a16:creationId xmlns:a16="http://schemas.microsoft.com/office/drawing/2014/main" id="{49955E49-22E9-489F-936A-2B7504AF1ACE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020" name="Text Box 1">
          <a:extLst>
            <a:ext uri="{FF2B5EF4-FFF2-40B4-BE49-F238E27FC236}">
              <a16:creationId xmlns:a16="http://schemas.microsoft.com/office/drawing/2014/main" id="{826F1D65-44EF-4048-91E9-7575FC8B85C9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021" name="Text Box 1">
          <a:extLst>
            <a:ext uri="{FF2B5EF4-FFF2-40B4-BE49-F238E27FC236}">
              <a16:creationId xmlns:a16="http://schemas.microsoft.com/office/drawing/2014/main" id="{52928D93-3C21-4BCE-A900-485011125FDD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022" name="Text Box 1">
          <a:extLst>
            <a:ext uri="{FF2B5EF4-FFF2-40B4-BE49-F238E27FC236}">
              <a16:creationId xmlns:a16="http://schemas.microsoft.com/office/drawing/2014/main" id="{CECC5DE6-BFFC-4822-9956-A55E3C8DB1E6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023" name="Text Box 1">
          <a:extLst>
            <a:ext uri="{FF2B5EF4-FFF2-40B4-BE49-F238E27FC236}">
              <a16:creationId xmlns:a16="http://schemas.microsoft.com/office/drawing/2014/main" id="{6844AC1D-278F-42DA-98DD-6352478CDB34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024" name="Text Box 1">
          <a:extLst>
            <a:ext uri="{FF2B5EF4-FFF2-40B4-BE49-F238E27FC236}">
              <a16:creationId xmlns:a16="http://schemas.microsoft.com/office/drawing/2014/main" id="{C4B8F851-61D2-42E8-A7AD-15A795DEF7CA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025" name="Text Box 1">
          <a:extLst>
            <a:ext uri="{FF2B5EF4-FFF2-40B4-BE49-F238E27FC236}">
              <a16:creationId xmlns:a16="http://schemas.microsoft.com/office/drawing/2014/main" id="{21D39239-673A-491B-98C3-3BCEC12E58F7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026" name="Text Box 1">
          <a:extLst>
            <a:ext uri="{FF2B5EF4-FFF2-40B4-BE49-F238E27FC236}">
              <a16:creationId xmlns:a16="http://schemas.microsoft.com/office/drawing/2014/main" id="{33A87328-0DB6-46E9-AEC4-938F5F8DC7EC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027" name="Text Box 1">
          <a:extLst>
            <a:ext uri="{FF2B5EF4-FFF2-40B4-BE49-F238E27FC236}">
              <a16:creationId xmlns:a16="http://schemas.microsoft.com/office/drawing/2014/main" id="{83F543D6-5124-4A82-BDE0-ED02F3A06705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028" name="Text Box 1">
          <a:extLst>
            <a:ext uri="{FF2B5EF4-FFF2-40B4-BE49-F238E27FC236}">
              <a16:creationId xmlns:a16="http://schemas.microsoft.com/office/drawing/2014/main" id="{AAB85E91-D9E3-444B-AC04-9C3FD1C0A869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029" name="Text Box 1">
          <a:extLst>
            <a:ext uri="{FF2B5EF4-FFF2-40B4-BE49-F238E27FC236}">
              <a16:creationId xmlns:a16="http://schemas.microsoft.com/office/drawing/2014/main" id="{E9B06E45-F937-4614-95EB-DF9E873D25F0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030" name="Text Box 1">
          <a:extLst>
            <a:ext uri="{FF2B5EF4-FFF2-40B4-BE49-F238E27FC236}">
              <a16:creationId xmlns:a16="http://schemas.microsoft.com/office/drawing/2014/main" id="{16932406-943C-47DA-B741-ECCBBDEBC1B5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031" name="Text Box 1">
          <a:extLst>
            <a:ext uri="{FF2B5EF4-FFF2-40B4-BE49-F238E27FC236}">
              <a16:creationId xmlns:a16="http://schemas.microsoft.com/office/drawing/2014/main" id="{07AC9678-229E-42E6-9E6C-25142D595660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032" name="Text Box 1">
          <a:extLst>
            <a:ext uri="{FF2B5EF4-FFF2-40B4-BE49-F238E27FC236}">
              <a16:creationId xmlns:a16="http://schemas.microsoft.com/office/drawing/2014/main" id="{4BA45B60-A7A2-4889-89DA-34B300F08181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033" name="Text Box 1">
          <a:extLst>
            <a:ext uri="{FF2B5EF4-FFF2-40B4-BE49-F238E27FC236}">
              <a16:creationId xmlns:a16="http://schemas.microsoft.com/office/drawing/2014/main" id="{69FAB184-79E5-47BF-9CD8-41C333E404A0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034" name="Text Box 1">
          <a:extLst>
            <a:ext uri="{FF2B5EF4-FFF2-40B4-BE49-F238E27FC236}">
              <a16:creationId xmlns:a16="http://schemas.microsoft.com/office/drawing/2014/main" id="{9E616CB0-AF42-439A-810C-F55401A98ED0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035" name="Text Box 1">
          <a:extLst>
            <a:ext uri="{FF2B5EF4-FFF2-40B4-BE49-F238E27FC236}">
              <a16:creationId xmlns:a16="http://schemas.microsoft.com/office/drawing/2014/main" id="{3CDA0BD4-EB0E-4060-8B6C-A55C3AE47931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036" name="Text Box 1">
          <a:extLst>
            <a:ext uri="{FF2B5EF4-FFF2-40B4-BE49-F238E27FC236}">
              <a16:creationId xmlns:a16="http://schemas.microsoft.com/office/drawing/2014/main" id="{B9EB5867-B748-4B4A-92A7-AF16900EFDF2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037" name="Text Box 1">
          <a:extLst>
            <a:ext uri="{FF2B5EF4-FFF2-40B4-BE49-F238E27FC236}">
              <a16:creationId xmlns:a16="http://schemas.microsoft.com/office/drawing/2014/main" id="{14C37118-7430-44A4-B4A9-6563C6DE2757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038" name="Text Box 1">
          <a:extLst>
            <a:ext uri="{FF2B5EF4-FFF2-40B4-BE49-F238E27FC236}">
              <a16:creationId xmlns:a16="http://schemas.microsoft.com/office/drawing/2014/main" id="{D5750AC6-4F50-4C65-B8D5-30123645D410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039" name="Text Box 1">
          <a:extLst>
            <a:ext uri="{FF2B5EF4-FFF2-40B4-BE49-F238E27FC236}">
              <a16:creationId xmlns:a16="http://schemas.microsoft.com/office/drawing/2014/main" id="{AF130BAC-2D11-478C-B386-09D08A15D3D8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040" name="Text Box 1">
          <a:extLst>
            <a:ext uri="{FF2B5EF4-FFF2-40B4-BE49-F238E27FC236}">
              <a16:creationId xmlns:a16="http://schemas.microsoft.com/office/drawing/2014/main" id="{1ADF706F-8947-4483-BFAE-084A05532D15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041" name="Text Box 1">
          <a:extLst>
            <a:ext uri="{FF2B5EF4-FFF2-40B4-BE49-F238E27FC236}">
              <a16:creationId xmlns:a16="http://schemas.microsoft.com/office/drawing/2014/main" id="{9E48CEDD-5883-4892-A4D4-8C760C6B366E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042" name="Text Box 1">
          <a:extLst>
            <a:ext uri="{FF2B5EF4-FFF2-40B4-BE49-F238E27FC236}">
              <a16:creationId xmlns:a16="http://schemas.microsoft.com/office/drawing/2014/main" id="{96634CFD-3B5D-4361-BE1E-D8A791333DF3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043" name="Text Box 1">
          <a:extLst>
            <a:ext uri="{FF2B5EF4-FFF2-40B4-BE49-F238E27FC236}">
              <a16:creationId xmlns:a16="http://schemas.microsoft.com/office/drawing/2014/main" id="{A557336D-20CC-40D5-8EAF-ADA7F3B2BF51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044" name="Text Box 1">
          <a:extLst>
            <a:ext uri="{FF2B5EF4-FFF2-40B4-BE49-F238E27FC236}">
              <a16:creationId xmlns:a16="http://schemas.microsoft.com/office/drawing/2014/main" id="{2CF8AD73-B4DD-4A84-8015-67ECD7894DE0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045" name="Text Box 1">
          <a:extLst>
            <a:ext uri="{FF2B5EF4-FFF2-40B4-BE49-F238E27FC236}">
              <a16:creationId xmlns:a16="http://schemas.microsoft.com/office/drawing/2014/main" id="{6C13A77B-DDAF-4EF6-A4C2-8CB967A0BD58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046" name="Text Box 1">
          <a:extLst>
            <a:ext uri="{FF2B5EF4-FFF2-40B4-BE49-F238E27FC236}">
              <a16:creationId xmlns:a16="http://schemas.microsoft.com/office/drawing/2014/main" id="{97A48379-9C56-4A30-93A6-A7A79D129D11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047" name="Text Box 1">
          <a:extLst>
            <a:ext uri="{FF2B5EF4-FFF2-40B4-BE49-F238E27FC236}">
              <a16:creationId xmlns:a16="http://schemas.microsoft.com/office/drawing/2014/main" id="{4321D95F-9D99-4BB3-940F-5581D850A9EB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132</xdr:row>
      <xdr:rowOff>0</xdr:rowOff>
    </xdr:from>
    <xdr:ext cx="57150" cy="809625"/>
    <xdr:sp macro="" textlink="">
      <xdr:nvSpPr>
        <xdr:cNvPr id="2048" name="Text Box 1">
          <a:extLst>
            <a:ext uri="{FF2B5EF4-FFF2-40B4-BE49-F238E27FC236}">
              <a16:creationId xmlns:a16="http://schemas.microsoft.com/office/drawing/2014/main" id="{CAF27787-A985-428D-9744-6DA912E1B580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132</xdr:row>
      <xdr:rowOff>0</xdr:rowOff>
    </xdr:from>
    <xdr:ext cx="57150" cy="809625"/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729ACAC1-661C-4755-A12F-E057AA33743A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132</xdr:row>
      <xdr:rowOff>0</xdr:rowOff>
    </xdr:from>
    <xdr:ext cx="57150" cy="809625"/>
    <xdr:sp macro="" textlink="">
      <xdr:nvSpPr>
        <xdr:cNvPr id="2050" name="Text Box 1">
          <a:extLst>
            <a:ext uri="{FF2B5EF4-FFF2-40B4-BE49-F238E27FC236}">
              <a16:creationId xmlns:a16="http://schemas.microsoft.com/office/drawing/2014/main" id="{86C0E02F-0806-4961-9541-6FDCF0B14B45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132</xdr:row>
      <xdr:rowOff>0</xdr:rowOff>
    </xdr:from>
    <xdr:ext cx="57150" cy="809625"/>
    <xdr:sp macro="" textlink="">
      <xdr:nvSpPr>
        <xdr:cNvPr id="2051" name="Text Box 1">
          <a:extLst>
            <a:ext uri="{FF2B5EF4-FFF2-40B4-BE49-F238E27FC236}">
              <a16:creationId xmlns:a16="http://schemas.microsoft.com/office/drawing/2014/main" id="{DD5C2688-F705-4E2D-9210-64FF478BD434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132</xdr:row>
      <xdr:rowOff>0</xdr:rowOff>
    </xdr:from>
    <xdr:ext cx="57150" cy="809625"/>
    <xdr:sp macro="" textlink="">
      <xdr:nvSpPr>
        <xdr:cNvPr id="2052" name="Text Box 1">
          <a:extLst>
            <a:ext uri="{FF2B5EF4-FFF2-40B4-BE49-F238E27FC236}">
              <a16:creationId xmlns:a16="http://schemas.microsoft.com/office/drawing/2014/main" id="{9C93439E-E344-4B90-9B2F-0A9084CA1E96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132</xdr:row>
      <xdr:rowOff>0</xdr:rowOff>
    </xdr:from>
    <xdr:ext cx="57150" cy="809625"/>
    <xdr:sp macro="" textlink="">
      <xdr:nvSpPr>
        <xdr:cNvPr id="2053" name="Text Box 1">
          <a:extLst>
            <a:ext uri="{FF2B5EF4-FFF2-40B4-BE49-F238E27FC236}">
              <a16:creationId xmlns:a16="http://schemas.microsoft.com/office/drawing/2014/main" id="{86C6CE1A-4C74-466B-9D46-D97504D6437E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054" name="Text Box 1">
          <a:extLst>
            <a:ext uri="{FF2B5EF4-FFF2-40B4-BE49-F238E27FC236}">
              <a16:creationId xmlns:a16="http://schemas.microsoft.com/office/drawing/2014/main" id="{48D8CC17-13C0-455F-A12F-4E6958E8A78A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055" name="Text Box 1">
          <a:extLst>
            <a:ext uri="{FF2B5EF4-FFF2-40B4-BE49-F238E27FC236}">
              <a16:creationId xmlns:a16="http://schemas.microsoft.com/office/drawing/2014/main" id="{A08B0D68-A690-4B03-B1D6-C3AB1AC31A06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056" name="Text Box 1">
          <a:extLst>
            <a:ext uri="{FF2B5EF4-FFF2-40B4-BE49-F238E27FC236}">
              <a16:creationId xmlns:a16="http://schemas.microsoft.com/office/drawing/2014/main" id="{914F0D45-20DD-4A7A-B7BC-5054409E86B2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057" name="Text Box 1">
          <a:extLst>
            <a:ext uri="{FF2B5EF4-FFF2-40B4-BE49-F238E27FC236}">
              <a16:creationId xmlns:a16="http://schemas.microsoft.com/office/drawing/2014/main" id="{F53CA186-9D2D-4C8B-B697-B9AE3B2F128D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058" name="Text Box 1">
          <a:extLst>
            <a:ext uri="{FF2B5EF4-FFF2-40B4-BE49-F238E27FC236}">
              <a16:creationId xmlns:a16="http://schemas.microsoft.com/office/drawing/2014/main" id="{6A8F75F1-33C2-40A6-9A15-4F2A8CC5206F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059" name="Text Box 1">
          <a:extLst>
            <a:ext uri="{FF2B5EF4-FFF2-40B4-BE49-F238E27FC236}">
              <a16:creationId xmlns:a16="http://schemas.microsoft.com/office/drawing/2014/main" id="{910398CC-1FBF-4554-8D7B-4983C6913133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060" name="Text Box 1">
          <a:extLst>
            <a:ext uri="{FF2B5EF4-FFF2-40B4-BE49-F238E27FC236}">
              <a16:creationId xmlns:a16="http://schemas.microsoft.com/office/drawing/2014/main" id="{6769DA98-D9FB-4A90-B464-B5F90F0C8879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061" name="Text Box 1">
          <a:extLst>
            <a:ext uri="{FF2B5EF4-FFF2-40B4-BE49-F238E27FC236}">
              <a16:creationId xmlns:a16="http://schemas.microsoft.com/office/drawing/2014/main" id="{9F9CBA90-BA49-4F80-94A0-B9169221380A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062" name="Text Box 1">
          <a:extLst>
            <a:ext uri="{FF2B5EF4-FFF2-40B4-BE49-F238E27FC236}">
              <a16:creationId xmlns:a16="http://schemas.microsoft.com/office/drawing/2014/main" id="{F1EFF2F3-8230-40A2-BDBE-FF445B4A7379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063" name="Text Box 1">
          <a:extLst>
            <a:ext uri="{FF2B5EF4-FFF2-40B4-BE49-F238E27FC236}">
              <a16:creationId xmlns:a16="http://schemas.microsoft.com/office/drawing/2014/main" id="{10131BC9-A078-47BA-AB40-B24F88F4DE88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064" name="Text Box 1">
          <a:extLst>
            <a:ext uri="{FF2B5EF4-FFF2-40B4-BE49-F238E27FC236}">
              <a16:creationId xmlns:a16="http://schemas.microsoft.com/office/drawing/2014/main" id="{885ED031-5316-4D16-90DB-B769981D55AC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065" name="Text Box 1">
          <a:extLst>
            <a:ext uri="{FF2B5EF4-FFF2-40B4-BE49-F238E27FC236}">
              <a16:creationId xmlns:a16="http://schemas.microsoft.com/office/drawing/2014/main" id="{DD0A22BD-997E-4CF2-8F78-CD7955C2CB91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066" name="Text Box 1">
          <a:extLst>
            <a:ext uri="{FF2B5EF4-FFF2-40B4-BE49-F238E27FC236}">
              <a16:creationId xmlns:a16="http://schemas.microsoft.com/office/drawing/2014/main" id="{072D41B9-5B2E-477A-9201-1AF1BF92E68C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067" name="Text Box 1">
          <a:extLst>
            <a:ext uri="{FF2B5EF4-FFF2-40B4-BE49-F238E27FC236}">
              <a16:creationId xmlns:a16="http://schemas.microsoft.com/office/drawing/2014/main" id="{A7D13328-A2B4-47DF-A5D8-B41F3491E02B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068" name="Text Box 1">
          <a:extLst>
            <a:ext uri="{FF2B5EF4-FFF2-40B4-BE49-F238E27FC236}">
              <a16:creationId xmlns:a16="http://schemas.microsoft.com/office/drawing/2014/main" id="{BE901381-D25C-4E9A-91CA-1DA4AC102D79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069" name="Text Box 1">
          <a:extLst>
            <a:ext uri="{FF2B5EF4-FFF2-40B4-BE49-F238E27FC236}">
              <a16:creationId xmlns:a16="http://schemas.microsoft.com/office/drawing/2014/main" id="{9396BEDB-1D35-4060-B682-A13488BA7572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070" name="Text Box 1">
          <a:extLst>
            <a:ext uri="{FF2B5EF4-FFF2-40B4-BE49-F238E27FC236}">
              <a16:creationId xmlns:a16="http://schemas.microsoft.com/office/drawing/2014/main" id="{BA2EF84F-7C31-4C72-BE19-0958B8EBB76B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071" name="Text Box 1">
          <a:extLst>
            <a:ext uri="{FF2B5EF4-FFF2-40B4-BE49-F238E27FC236}">
              <a16:creationId xmlns:a16="http://schemas.microsoft.com/office/drawing/2014/main" id="{4D16418F-C1F8-49C8-8281-B72A93905B4F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072" name="Text Box 1">
          <a:extLst>
            <a:ext uri="{FF2B5EF4-FFF2-40B4-BE49-F238E27FC236}">
              <a16:creationId xmlns:a16="http://schemas.microsoft.com/office/drawing/2014/main" id="{68B6FBBE-42D7-4026-994E-33ABFF1D3B5C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073" name="Text Box 1">
          <a:extLst>
            <a:ext uri="{FF2B5EF4-FFF2-40B4-BE49-F238E27FC236}">
              <a16:creationId xmlns:a16="http://schemas.microsoft.com/office/drawing/2014/main" id="{0ED295F3-66FC-4EF9-8107-0EF28523C998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074" name="Text Box 1">
          <a:extLst>
            <a:ext uri="{FF2B5EF4-FFF2-40B4-BE49-F238E27FC236}">
              <a16:creationId xmlns:a16="http://schemas.microsoft.com/office/drawing/2014/main" id="{CF652F77-999E-4F8B-ADC2-4E1C08E97A68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075" name="Text Box 1">
          <a:extLst>
            <a:ext uri="{FF2B5EF4-FFF2-40B4-BE49-F238E27FC236}">
              <a16:creationId xmlns:a16="http://schemas.microsoft.com/office/drawing/2014/main" id="{D43C2359-FC07-4CB0-AC0A-F7582404C506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076" name="Text Box 1">
          <a:extLst>
            <a:ext uri="{FF2B5EF4-FFF2-40B4-BE49-F238E27FC236}">
              <a16:creationId xmlns:a16="http://schemas.microsoft.com/office/drawing/2014/main" id="{1E15B33F-548F-45F1-A36B-0F7F3DA720F1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077" name="Text Box 1">
          <a:extLst>
            <a:ext uri="{FF2B5EF4-FFF2-40B4-BE49-F238E27FC236}">
              <a16:creationId xmlns:a16="http://schemas.microsoft.com/office/drawing/2014/main" id="{2F854306-B638-4AD5-BCBF-18A670D8C4F7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078" name="Text Box 1">
          <a:extLst>
            <a:ext uri="{FF2B5EF4-FFF2-40B4-BE49-F238E27FC236}">
              <a16:creationId xmlns:a16="http://schemas.microsoft.com/office/drawing/2014/main" id="{26EDA762-D6F4-4A41-A83F-CCC44D4D10C5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079" name="Text Box 1">
          <a:extLst>
            <a:ext uri="{FF2B5EF4-FFF2-40B4-BE49-F238E27FC236}">
              <a16:creationId xmlns:a16="http://schemas.microsoft.com/office/drawing/2014/main" id="{A99BA510-5585-48FF-B5A5-DB41D9BD92D0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080" name="Text Box 1">
          <a:extLst>
            <a:ext uri="{FF2B5EF4-FFF2-40B4-BE49-F238E27FC236}">
              <a16:creationId xmlns:a16="http://schemas.microsoft.com/office/drawing/2014/main" id="{BBB95F76-9D96-46C7-A743-41AF7025FEC9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081" name="Text Box 1">
          <a:extLst>
            <a:ext uri="{FF2B5EF4-FFF2-40B4-BE49-F238E27FC236}">
              <a16:creationId xmlns:a16="http://schemas.microsoft.com/office/drawing/2014/main" id="{EF8858E2-2F9C-4E38-9BB7-38819E1026F4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082" name="Text Box 1">
          <a:extLst>
            <a:ext uri="{FF2B5EF4-FFF2-40B4-BE49-F238E27FC236}">
              <a16:creationId xmlns:a16="http://schemas.microsoft.com/office/drawing/2014/main" id="{60571F69-A23B-4ADC-A8D8-9651E12BC4EA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083" name="Text Box 1">
          <a:extLst>
            <a:ext uri="{FF2B5EF4-FFF2-40B4-BE49-F238E27FC236}">
              <a16:creationId xmlns:a16="http://schemas.microsoft.com/office/drawing/2014/main" id="{483DD2CB-724A-4233-849A-AA8920107D5C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084" name="Text Box 1">
          <a:extLst>
            <a:ext uri="{FF2B5EF4-FFF2-40B4-BE49-F238E27FC236}">
              <a16:creationId xmlns:a16="http://schemas.microsoft.com/office/drawing/2014/main" id="{C7775944-8C59-49B6-BC2E-045DFD7BC267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085" name="Text Box 1">
          <a:extLst>
            <a:ext uri="{FF2B5EF4-FFF2-40B4-BE49-F238E27FC236}">
              <a16:creationId xmlns:a16="http://schemas.microsoft.com/office/drawing/2014/main" id="{E54F711F-9219-4B42-A58C-1CBF32A8516C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086" name="Text Box 1">
          <a:extLst>
            <a:ext uri="{FF2B5EF4-FFF2-40B4-BE49-F238E27FC236}">
              <a16:creationId xmlns:a16="http://schemas.microsoft.com/office/drawing/2014/main" id="{A8838A3C-C6DC-419B-ACBE-C8C69184A00D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087" name="Text Box 1">
          <a:extLst>
            <a:ext uri="{FF2B5EF4-FFF2-40B4-BE49-F238E27FC236}">
              <a16:creationId xmlns:a16="http://schemas.microsoft.com/office/drawing/2014/main" id="{2CCC8CDC-B470-44F2-9FE2-BE18BD2734B4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088" name="Text Box 1">
          <a:extLst>
            <a:ext uri="{FF2B5EF4-FFF2-40B4-BE49-F238E27FC236}">
              <a16:creationId xmlns:a16="http://schemas.microsoft.com/office/drawing/2014/main" id="{9814537F-FEFB-40A7-806C-00FAC39CF40E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089" name="Text Box 1">
          <a:extLst>
            <a:ext uri="{FF2B5EF4-FFF2-40B4-BE49-F238E27FC236}">
              <a16:creationId xmlns:a16="http://schemas.microsoft.com/office/drawing/2014/main" id="{15CE0F9F-2A91-4EFB-978E-86F538B9376F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090" name="Text Box 1">
          <a:extLst>
            <a:ext uri="{FF2B5EF4-FFF2-40B4-BE49-F238E27FC236}">
              <a16:creationId xmlns:a16="http://schemas.microsoft.com/office/drawing/2014/main" id="{D75072F9-5063-421B-BDA1-EF0BF6AE451E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091" name="Text Box 1">
          <a:extLst>
            <a:ext uri="{FF2B5EF4-FFF2-40B4-BE49-F238E27FC236}">
              <a16:creationId xmlns:a16="http://schemas.microsoft.com/office/drawing/2014/main" id="{5DF865F6-E818-43A3-B369-6C1B70022D88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092" name="Text Box 1">
          <a:extLst>
            <a:ext uri="{FF2B5EF4-FFF2-40B4-BE49-F238E27FC236}">
              <a16:creationId xmlns:a16="http://schemas.microsoft.com/office/drawing/2014/main" id="{CE9FE55C-4E42-4C0A-A07E-375D70213275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093" name="Text Box 1">
          <a:extLst>
            <a:ext uri="{FF2B5EF4-FFF2-40B4-BE49-F238E27FC236}">
              <a16:creationId xmlns:a16="http://schemas.microsoft.com/office/drawing/2014/main" id="{BEB7151E-5AF2-47D4-ACD0-003650319331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094" name="Text Box 1">
          <a:extLst>
            <a:ext uri="{FF2B5EF4-FFF2-40B4-BE49-F238E27FC236}">
              <a16:creationId xmlns:a16="http://schemas.microsoft.com/office/drawing/2014/main" id="{9EF000AC-B3C2-4915-BCA1-978656E4D17A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095" name="Text Box 1">
          <a:extLst>
            <a:ext uri="{FF2B5EF4-FFF2-40B4-BE49-F238E27FC236}">
              <a16:creationId xmlns:a16="http://schemas.microsoft.com/office/drawing/2014/main" id="{0FA440EF-D6C7-425B-9365-C4E501CECE7D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096" name="Text Box 1">
          <a:extLst>
            <a:ext uri="{FF2B5EF4-FFF2-40B4-BE49-F238E27FC236}">
              <a16:creationId xmlns:a16="http://schemas.microsoft.com/office/drawing/2014/main" id="{DDC8501B-A016-4209-A99F-CD792515207A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097" name="Text Box 1">
          <a:extLst>
            <a:ext uri="{FF2B5EF4-FFF2-40B4-BE49-F238E27FC236}">
              <a16:creationId xmlns:a16="http://schemas.microsoft.com/office/drawing/2014/main" id="{6F835237-FED3-454A-9174-F7F13F866685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098" name="Text Box 1">
          <a:extLst>
            <a:ext uri="{FF2B5EF4-FFF2-40B4-BE49-F238E27FC236}">
              <a16:creationId xmlns:a16="http://schemas.microsoft.com/office/drawing/2014/main" id="{8E2B7796-0BD2-44EA-8811-F5A770DD4CE3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099" name="Text Box 1">
          <a:extLst>
            <a:ext uri="{FF2B5EF4-FFF2-40B4-BE49-F238E27FC236}">
              <a16:creationId xmlns:a16="http://schemas.microsoft.com/office/drawing/2014/main" id="{C3E9FA2E-6726-4CF5-8F16-0D6500182789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100" name="Text Box 1">
          <a:extLst>
            <a:ext uri="{FF2B5EF4-FFF2-40B4-BE49-F238E27FC236}">
              <a16:creationId xmlns:a16="http://schemas.microsoft.com/office/drawing/2014/main" id="{CABA3070-D404-4E42-8E93-C20A2FD31877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101" name="Text Box 1">
          <a:extLst>
            <a:ext uri="{FF2B5EF4-FFF2-40B4-BE49-F238E27FC236}">
              <a16:creationId xmlns:a16="http://schemas.microsoft.com/office/drawing/2014/main" id="{18685422-2C0F-495C-A0C2-17637FDBF1F0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132</xdr:row>
      <xdr:rowOff>0</xdr:rowOff>
    </xdr:from>
    <xdr:ext cx="57150" cy="809625"/>
    <xdr:sp macro="" textlink="">
      <xdr:nvSpPr>
        <xdr:cNvPr id="2102" name="Text Box 1">
          <a:extLst>
            <a:ext uri="{FF2B5EF4-FFF2-40B4-BE49-F238E27FC236}">
              <a16:creationId xmlns:a16="http://schemas.microsoft.com/office/drawing/2014/main" id="{A834069F-57DD-4D93-A7C3-88082A90B962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132</xdr:row>
      <xdr:rowOff>0</xdr:rowOff>
    </xdr:from>
    <xdr:ext cx="57150" cy="809625"/>
    <xdr:sp macro="" textlink="">
      <xdr:nvSpPr>
        <xdr:cNvPr id="2103" name="Text Box 1">
          <a:extLst>
            <a:ext uri="{FF2B5EF4-FFF2-40B4-BE49-F238E27FC236}">
              <a16:creationId xmlns:a16="http://schemas.microsoft.com/office/drawing/2014/main" id="{D932757A-8650-4A80-9D7B-D55CBA71A21F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132</xdr:row>
      <xdr:rowOff>0</xdr:rowOff>
    </xdr:from>
    <xdr:ext cx="57150" cy="809625"/>
    <xdr:sp macro="" textlink="">
      <xdr:nvSpPr>
        <xdr:cNvPr id="2104" name="Text Box 1">
          <a:extLst>
            <a:ext uri="{FF2B5EF4-FFF2-40B4-BE49-F238E27FC236}">
              <a16:creationId xmlns:a16="http://schemas.microsoft.com/office/drawing/2014/main" id="{FA4FF422-09F7-4A5F-8B8C-79CC892926AD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132</xdr:row>
      <xdr:rowOff>0</xdr:rowOff>
    </xdr:from>
    <xdr:ext cx="57150" cy="809625"/>
    <xdr:sp macro="" textlink="">
      <xdr:nvSpPr>
        <xdr:cNvPr id="2105" name="Text Box 1">
          <a:extLst>
            <a:ext uri="{FF2B5EF4-FFF2-40B4-BE49-F238E27FC236}">
              <a16:creationId xmlns:a16="http://schemas.microsoft.com/office/drawing/2014/main" id="{6E3263C8-2549-4E75-A502-04874D71122E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132</xdr:row>
      <xdr:rowOff>0</xdr:rowOff>
    </xdr:from>
    <xdr:ext cx="57150" cy="809625"/>
    <xdr:sp macro="" textlink="">
      <xdr:nvSpPr>
        <xdr:cNvPr id="2106" name="Text Box 1">
          <a:extLst>
            <a:ext uri="{FF2B5EF4-FFF2-40B4-BE49-F238E27FC236}">
              <a16:creationId xmlns:a16="http://schemas.microsoft.com/office/drawing/2014/main" id="{B414AE0C-A54D-440B-A8AB-5FA11B7B8413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132</xdr:row>
      <xdr:rowOff>0</xdr:rowOff>
    </xdr:from>
    <xdr:ext cx="57150" cy="809625"/>
    <xdr:sp macro="" textlink="">
      <xdr:nvSpPr>
        <xdr:cNvPr id="2107" name="Text Box 1">
          <a:extLst>
            <a:ext uri="{FF2B5EF4-FFF2-40B4-BE49-F238E27FC236}">
              <a16:creationId xmlns:a16="http://schemas.microsoft.com/office/drawing/2014/main" id="{FDAB5C7A-C0CA-4585-9C95-2502A6E58E94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108" name="Text Box 1">
          <a:extLst>
            <a:ext uri="{FF2B5EF4-FFF2-40B4-BE49-F238E27FC236}">
              <a16:creationId xmlns:a16="http://schemas.microsoft.com/office/drawing/2014/main" id="{B959DB72-93EA-41A3-B33A-5BCDF34F6EBC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109" name="Text Box 1">
          <a:extLst>
            <a:ext uri="{FF2B5EF4-FFF2-40B4-BE49-F238E27FC236}">
              <a16:creationId xmlns:a16="http://schemas.microsoft.com/office/drawing/2014/main" id="{03B68B8D-8421-42DC-BE39-D2B1AE800547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110" name="Text Box 1">
          <a:extLst>
            <a:ext uri="{FF2B5EF4-FFF2-40B4-BE49-F238E27FC236}">
              <a16:creationId xmlns:a16="http://schemas.microsoft.com/office/drawing/2014/main" id="{D7230838-7DA1-4A84-BA09-AAEF65DAE32E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111" name="Text Box 1">
          <a:extLst>
            <a:ext uri="{FF2B5EF4-FFF2-40B4-BE49-F238E27FC236}">
              <a16:creationId xmlns:a16="http://schemas.microsoft.com/office/drawing/2014/main" id="{457361D2-C6D0-49C0-BA35-B96D7DFAB7E8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112" name="Text Box 1">
          <a:extLst>
            <a:ext uri="{FF2B5EF4-FFF2-40B4-BE49-F238E27FC236}">
              <a16:creationId xmlns:a16="http://schemas.microsoft.com/office/drawing/2014/main" id="{7B74DAB7-43FB-4D07-8C5C-6AEB22DDFD34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113" name="Text Box 1">
          <a:extLst>
            <a:ext uri="{FF2B5EF4-FFF2-40B4-BE49-F238E27FC236}">
              <a16:creationId xmlns:a16="http://schemas.microsoft.com/office/drawing/2014/main" id="{ADC779A4-FEAC-471E-9C91-6A8CE660341C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114" name="Text Box 1">
          <a:extLst>
            <a:ext uri="{FF2B5EF4-FFF2-40B4-BE49-F238E27FC236}">
              <a16:creationId xmlns:a16="http://schemas.microsoft.com/office/drawing/2014/main" id="{1931FD8B-018A-4D54-A232-E34B13189C3B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115" name="Text Box 1">
          <a:extLst>
            <a:ext uri="{FF2B5EF4-FFF2-40B4-BE49-F238E27FC236}">
              <a16:creationId xmlns:a16="http://schemas.microsoft.com/office/drawing/2014/main" id="{8C23E448-A2FE-4EC3-A9F9-200EF6B9EAC9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116" name="Text Box 1">
          <a:extLst>
            <a:ext uri="{FF2B5EF4-FFF2-40B4-BE49-F238E27FC236}">
              <a16:creationId xmlns:a16="http://schemas.microsoft.com/office/drawing/2014/main" id="{01F6CD6A-BADB-4403-9E86-B7C38A1F55BD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117" name="Text Box 1">
          <a:extLst>
            <a:ext uri="{FF2B5EF4-FFF2-40B4-BE49-F238E27FC236}">
              <a16:creationId xmlns:a16="http://schemas.microsoft.com/office/drawing/2014/main" id="{044643BD-1439-4A49-9203-19B6EB8F87F0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118" name="Text Box 1">
          <a:extLst>
            <a:ext uri="{FF2B5EF4-FFF2-40B4-BE49-F238E27FC236}">
              <a16:creationId xmlns:a16="http://schemas.microsoft.com/office/drawing/2014/main" id="{1E82BA85-3F4B-42AE-A130-685427961E30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119" name="Text Box 1">
          <a:extLst>
            <a:ext uri="{FF2B5EF4-FFF2-40B4-BE49-F238E27FC236}">
              <a16:creationId xmlns:a16="http://schemas.microsoft.com/office/drawing/2014/main" id="{CC4CE506-2C9F-4BE9-8C63-A9F5FAD7A4B3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120" name="Text Box 1">
          <a:extLst>
            <a:ext uri="{FF2B5EF4-FFF2-40B4-BE49-F238E27FC236}">
              <a16:creationId xmlns:a16="http://schemas.microsoft.com/office/drawing/2014/main" id="{F118B228-F9FA-41B2-83B9-F424930D5B27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121" name="Text Box 1">
          <a:extLst>
            <a:ext uri="{FF2B5EF4-FFF2-40B4-BE49-F238E27FC236}">
              <a16:creationId xmlns:a16="http://schemas.microsoft.com/office/drawing/2014/main" id="{2E9E5AA4-2E28-477D-B0A0-C8F7A2958A8C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122" name="Text Box 1">
          <a:extLst>
            <a:ext uri="{FF2B5EF4-FFF2-40B4-BE49-F238E27FC236}">
              <a16:creationId xmlns:a16="http://schemas.microsoft.com/office/drawing/2014/main" id="{5BC558BA-08BD-4520-83C5-5524FA41BE5E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123" name="Text Box 1">
          <a:extLst>
            <a:ext uri="{FF2B5EF4-FFF2-40B4-BE49-F238E27FC236}">
              <a16:creationId xmlns:a16="http://schemas.microsoft.com/office/drawing/2014/main" id="{0918BBA9-E67E-4EBC-9119-9F0521D5AA33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124" name="Text Box 1">
          <a:extLst>
            <a:ext uri="{FF2B5EF4-FFF2-40B4-BE49-F238E27FC236}">
              <a16:creationId xmlns:a16="http://schemas.microsoft.com/office/drawing/2014/main" id="{9B0E0C00-A692-4010-9786-05BA1BDCB8A1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125" name="Text Box 1">
          <a:extLst>
            <a:ext uri="{FF2B5EF4-FFF2-40B4-BE49-F238E27FC236}">
              <a16:creationId xmlns:a16="http://schemas.microsoft.com/office/drawing/2014/main" id="{3C321162-6B9D-4B5C-9BE5-23A3695DEDEE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126" name="Text Box 1">
          <a:extLst>
            <a:ext uri="{FF2B5EF4-FFF2-40B4-BE49-F238E27FC236}">
              <a16:creationId xmlns:a16="http://schemas.microsoft.com/office/drawing/2014/main" id="{1D016144-246D-48B7-9C9A-4FFF6EEEEC43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127" name="Text Box 1">
          <a:extLst>
            <a:ext uri="{FF2B5EF4-FFF2-40B4-BE49-F238E27FC236}">
              <a16:creationId xmlns:a16="http://schemas.microsoft.com/office/drawing/2014/main" id="{3061D877-0693-4B2D-BB5B-E61E83F769BB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128" name="Text Box 1">
          <a:extLst>
            <a:ext uri="{FF2B5EF4-FFF2-40B4-BE49-F238E27FC236}">
              <a16:creationId xmlns:a16="http://schemas.microsoft.com/office/drawing/2014/main" id="{8DA890B8-EAED-4C13-B101-D553A0EE87A3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129" name="Text Box 1">
          <a:extLst>
            <a:ext uri="{FF2B5EF4-FFF2-40B4-BE49-F238E27FC236}">
              <a16:creationId xmlns:a16="http://schemas.microsoft.com/office/drawing/2014/main" id="{C624E085-9268-4208-A891-1392CA2084EC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130" name="Text Box 1">
          <a:extLst>
            <a:ext uri="{FF2B5EF4-FFF2-40B4-BE49-F238E27FC236}">
              <a16:creationId xmlns:a16="http://schemas.microsoft.com/office/drawing/2014/main" id="{ED8936D2-347B-4D99-8083-B35FF4104E5D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131" name="Text Box 1">
          <a:extLst>
            <a:ext uri="{FF2B5EF4-FFF2-40B4-BE49-F238E27FC236}">
              <a16:creationId xmlns:a16="http://schemas.microsoft.com/office/drawing/2014/main" id="{3F3717DE-80CE-4B7B-B0E1-17CA478A3DBC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132" name="Text Box 1">
          <a:extLst>
            <a:ext uri="{FF2B5EF4-FFF2-40B4-BE49-F238E27FC236}">
              <a16:creationId xmlns:a16="http://schemas.microsoft.com/office/drawing/2014/main" id="{94DF384D-F5CB-4810-B66C-267BBFE7D986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133" name="Text Box 1">
          <a:extLst>
            <a:ext uri="{FF2B5EF4-FFF2-40B4-BE49-F238E27FC236}">
              <a16:creationId xmlns:a16="http://schemas.microsoft.com/office/drawing/2014/main" id="{026ED6B0-9B83-475C-9E6E-93AC7F459277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134" name="Text Box 1">
          <a:extLst>
            <a:ext uri="{FF2B5EF4-FFF2-40B4-BE49-F238E27FC236}">
              <a16:creationId xmlns:a16="http://schemas.microsoft.com/office/drawing/2014/main" id="{AED0774F-F719-4E79-BE93-0118B0458D18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135" name="Text Box 1">
          <a:extLst>
            <a:ext uri="{FF2B5EF4-FFF2-40B4-BE49-F238E27FC236}">
              <a16:creationId xmlns:a16="http://schemas.microsoft.com/office/drawing/2014/main" id="{E5CBFDDC-32ED-4F57-BFDF-6AF72F9B2DBB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136" name="Text Box 1">
          <a:extLst>
            <a:ext uri="{FF2B5EF4-FFF2-40B4-BE49-F238E27FC236}">
              <a16:creationId xmlns:a16="http://schemas.microsoft.com/office/drawing/2014/main" id="{39FD9795-7F1C-4553-9EA8-F34F48EAACF0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137" name="Text Box 1">
          <a:extLst>
            <a:ext uri="{FF2B5EF4-FFF2-40B4-BE49-F238E27FC236}">
              <a16:creationId xmlns:a16="http://schemas.microsoft.com/office/drawing/2014/main" id="{22E01232-7761-404F-9BD5-1AA2606280E1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138" name="Text Box 1">
          <a:extLst>
            <a:ext uri="{FF2B5EF4-FFF2-40B4-BE49-F238E27FC236}">
              <a16:creationId xmlns:a16="http://schemas.microsoft.com/office/drawing/2014/main" id="{BAB657CC-CB85-478B-81B2-B8BCBBF0F098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139" name="Text Box 1">
          <a:extLst>
            <a:ext uri="{FF2B5EF4-FFF2-40B4-BE49-F238E27FC236}">
              <a16:creationId xmlns:a16="http://schemas.microsoft.com/office/drawing/2014/main" id="{4E926E2E-B826-4830-92F8-D8D1B4AFAFAE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140" name="Text Box 1">
          <a:extLst>
            <a:ext uri="{FF2B5EF4-FFF2-40B4-BE49-F238E27FC236}">
              <a16:creationId xmlns:a16="http://schemas.microsoft.com/office/drawing/2014/main" id="{38F9ADD0-FF6F-436A-9BAB-CA56DF65A47F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141" name="Text Box 1">
          <a:extLst>
            <a:ext uri="{FF2B5EF4-FFF2-40B4-BE49-F238E27FC236}">
              <a16:creationId xmlns:a16="http://schemas.microsoft.com/office/drawing/2014/main" id="{A0007AE3-411C-441C-B61E-F9E3E42082A9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142" name="Text Box 1">
          <a:extLst>
            <a:ext uri="{FF2B5EF4-FFF2-40B4-BE49-F238E27FC236}">
              <a16:creationId xmlns:a16="http://schemas.microsoft.com/office/drawing/2014/main" id="{5721944C-0C2D-4F48-9A20-8FA9094C5174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143" name="Text Box 1">
          <a:extLst>
            <a:ext uri="{FF2B5EF4-FFF2-40B4-BE49-F238E27FC236}">
              <a16:creationId xmlns:a16="http://schemas.microsoft.com/office/drawing/2014/main" id="{E2A4E77F-438B-4794-94F8-E68FF2B05972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144" name="Text Box 1">
          <a:extLst>
            <a:ext uri="{FF2B5EF4-FFF2-40B4-BE49-F238E27FC236}">
              <a16:creationId xmlns:a16="http://schemas.microsoft.com/office/drawing/2014/main" id="{A25C8F81-1F5A-4BB5-A7CE-7AF812A19C78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145" name="Text Box 1">
          <a:extLst>
            <a:ext uri="{FF2B5EF4-FFF2-40B4-BE49-F238E27FC236}">
              <a16:creationId xmlns:a16="http://schemas.microsoft.com/office/drawing/2014/main" id="{F0E35060-335D-467C-AE31-EAA6CB31D983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146" name="Text Box 1">
          <a:extLst>
            <a:ext uri="{FF2B5EF4-FFF2-40B4-BE49-F238E27FC236}">
              <a16:creationId xmlns:a16="http://schemas.microsoft.com/office/drawing/2014/main" id="{3AB1868D-21B7-473C-827F-DEBB155C093F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147" name="Text Box 1">
          <a:extLst>
            <a:ext uri="{FF2B5EF4-FFF2-40B4-BE49-F238E27FC236}">
              <a16:creationId xmlns:a16="http://schemas.microsoft.com/office/drawing/2014/main" id="{40B9D5AA-17B0-4500-9852-05D34D2FB7A8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148" name="Text Box 1">
          <a:extLst>
            <a:ext uri="{FF2B5EF4-FFF2-40B4-BE49-F238E27FC236}">
              <a16:creationId xmlns:a16="http://schemas.microsoft.com/office/drawing/2014/main" id="{ECA66C82-08F8-4751-B5F1-2AA5EFA7F608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149" name="Text Box 1">
          <a:extLst>
            <a:ext uri="{FF2B5EF4-FFF2-40B4-BE49-F238E27FC236}">
              <a16:creationId xmlns:a16="http://schemas.microsoft.com/office/drawing/2014/main" id="{03CC8686-7D06-42C2-8266-06B2503D5A12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150" name="Text Box 1">
          <a:extLst>
            <a:ext uri="{FF2B5EF4-FFF2-40B4-BE49-F238E27FC236}">
              <a16:creationId xmlns:a16="http://schemas.microsoft.com/office/drawing/2014/main" id="{A99EF9E6-AE6C-488B-A92C-43733E500C08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151" name="Text Box 1">
          <a:extLst>
            <a:ext uri="{FF2B5EF4-FFF2-40B4-BE49-F238E27FC236}">
              <a16:creationId xmlns:a16="http://schemas.microsoft.com/office/drawing/2014/main" id="{7E4E9054-2275-4DDA-93BD-FB041FE853D9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152" name="Text Box 1">
          <a:extLst>
            <a:ext uri="{FF2B5EF4-FFF2-40B4-BE49-F238E27FC236}">
              <a16:creationId xmlns:a16="http://schemas.microsoft.com/office/drawing/2014/main" id="{7B60BA5A-17FB-4A1D-9E45-AA2B15BBE098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153" name="Text Box 1">
          <a:extLst>
            <a:ext uri="{FF2B5EF4-FFF2-40B4-BE49-F238E27FC236}">
              <a16:creationId xmlns:a16="http://schemas.microsoft.com/office/drawing/2014/main" id="{97276E46-F9A6-4DEA-B8DD-1580A45EAE96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154" name="Text Box 1">
          <a:extLst>
            <a:ext uri="{FF2B5EF4-FFF2-40B4-BE49-F238E27FC236}">
              <a16:creationId xmlns:a16="http://schemas.microsoft.com/office/drawing/2014/main" id="{94EB0383-0C38-4F8C-BC1B-0F492B30C00E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2155" name="Text Box 1">
          <a:extLst>
            <a:ext uri="{FF2B5EF4-FFF2-40B4-BE49-F238E27FC236}">
              <a16:creationId xmlns:a16="http://schemas.microsoft.com/office/drawing/2014/main" id="{C7BC2877-33EE-404B-895F-09191320F3FA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132</xdr:row>
      <xdr:rowOff>0</xdr:rowOff>
    </xdr:from>
    <xdr:ext cx="57150" cy="809625"/>
    <xdr:sp macro="" textlink="">
      <xdr:nvSpPr>
        <xdr:cNvPr id="2156" name="Text Box 1">
          <a:extLst>
            <a:ext uri="{FF2B5EF4-FFF2-40B4-BE49-F238E27FC236}">
              <a16:creationId xmlns:a16="http://schemas.microsoft.com/office/drawing/2014/main" id="{F134B3CB-691B-4CA7-9BF5-492936F2A74E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132</xdr:row>
      <xdr:rowOff>0</xdr:rowOff>
    </xdr:from>
    <xdr:ext cx="57150" cy="809625"/>
    <xdr:sp macro="" textlink="">
      <xdr:nvSpPr>
        <xdr:cNvPr id="2157" name="Text Box 1">
          <a:extLst>
            <a:ext uri="{FF2B5EF4-FFF2-40B4-BE49-F238E27FC236}">
              <a16:creationId xmlns:a16="http://schemas.microsoft.com/office/drawing/2014/main" id="{72297364-FEE9-43AB-B916-62621C65E9F8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132</xdr:row>
      <xdr:rowOff>0</xdr:rowOff>
    </xdr:from>
    <xdr:ext cx="57150" cy="809625"/>
    <xdr:sp macro="" textlink="">
      <xdr:nvSpPr>
        <xdr:cNvPr id="2158" name="Text Box 1">
          <a:extLst>
            <a:ext uri="{FF2B5EF4-FFF2-40B4-BE49-F238E27FC236}">
              <a16:creationId xmlns:a16="http://schemas.microsoft.com/office/drawing/2014/main" id="{E7070F1B-8EB2-43C0-B960-AA22F6BF9B6F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132</xdr:row>
      <xdr:rowOff>0</xdr:rowOff>
    </xdr:from>
    <xdr:ext cx="57150" cy="809625"/>
    <xdr:sp macro="" textlink="">
      <xdr:nvSpPr>
        <xdr:cNvPr id="2159" name="Text Box 1">
          <a:extLst>
            <a:ext uri="{FF2B5EF4-FFF2-40B4-BE49-F238E27FC236}">
              <a16:creationId xmlns:a16="http://schemas.microsoft.com/office/drawing/2014/main" id="{B64FCF61-957F-4200-A90F-2F21F7F999BB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132</xdr:row>
      <xdr:rowOff>0</xdr:rowOff>
    </xdr:from>
    <xdr:ext cx="57150" cy="809625"/>
    <xdr:sp macro="" textlink="">
      <xdr:nvSpPr>
        <xdr:cNvPr id="2160" name="Text Box 1">
          <a:extLst>
            <a:ext uri="{FF2B5EF4-FFF2-40B4-BE49-F238E27FC236}">
              <a16:creationId xmlns:a16="http://schemas.microsoft.com/office/drawing/2014/main" id="{B577A55C-406F-41F6-99C7-C8ED4953007A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132</xdr:row>
      <xdr:rowOff>0</xdr:rowOff>
    </xdr:from>
    <xdr:ext cx="57150" cy="809625"/>
    <xdr:sp macro="" textlink="">
      <xdr:nvSpPr>
        <xdr:cNvPr id="2161" name="Text Box 1">
          <a:extLst>
            <a:ext uri="{FF2B5EF4-FFF2-40B4-BE49-F238E27FC236}">
              <a16:creationId xmlns:a16="http://schemas.microsoft.com/office/drawing/2014/main" id="{AAB70EEE-F687-496B-8CBF-B9504B414888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162" name="Text Box 1">
          <a:extLst>
            <a:ext uri="{FF2B5EF4-FFF2-40B4-BE49-F238E27FC236}">
              <a16:creationId xmlns:a16="http://schemas.microsoft.com/office/drawing/2014/main" id="{4A84CEF8-3AD3-4A86-A625-E215438A7D98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163" name="Text Box 1">
          <a:extLst>
            <a:ext uri="{FF2B5EF4-FFF2-40B4-BE49-F238E27FC236}">
              <a16:creationId xmlns:a16="http://schemas.microsoft.com/office/drawing/2014/main" id="{51B981A9-64FF-4732-A1D0-59A446C33A32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164" name="Text Box 1">
          <a:extLst>
            <a:ext uri="{FF2B5EF4-FFF2-40B4-BE49-F238E27FC236}">
              <a16:creationId xmlns:a16="http://schemas.microsoft.com/office/drawing/2014/main" id="{4276105D-61DB-4615-A7FB-B233DB5EE47A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165" name="Text Box 1">
          <a:extLst>
            <a:ext uri="{FF2B5EF4-FFF2-40B4-BE49-F238E27FC236}">
              <a16:creationId xmlns:a16="http://schemas.microsoft.com/office/drawing/2014/main" id="{001A7111-FE7B-442D-96E7-0B664B69C02E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166" name="Text Box 1">
          <a:extLst>
            <a:ext uri="{FF2B5EF4-FFF2-40B4-BE49-F238E27FC236}">
              <a16:creationId xmlns:a16="http://schemas.microsoft.com/office/drawing/2014/main" id="{8318A927-5B51-45C4-8ECD-F1BCBFD042F8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167" name="Text Box 1">
          <a:extLst>
            <a:ext uri="{FF2B5EF4-FFF2-40B4-BE49-F238E27FC236}">
              <a16:creationId xmlns:a16="http://schemas.microsoft.com/office/drawing/2014/main" id="{44642C45-24A7-4F4F-8F6F-3EED8006C7DE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168" name="Text Box 1">
          <a:extLst>
            <a:ext uri="{FF2B5EF4-FFF2-40B4-BE49-F238E27FC236}">
              <a16:creationId xmlns:a16="http://schemas.microsoft.com/office/drawing/2014/main" id="{B41367AF-A74A-42E1-8C0D-B011BDD85DFB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169" name="Text Box 1">
          <a:extLst>
            <a:ext uri="{FF2B5EF4-FFF2-40B4-BE49-F238E27FC236}">
              <a16:creationId xmlns:a16="http://schemas.microsoft.com/office/drawing/2014/main" id="{D54E2AAA-6889-4B9D-AC93-30340AAF3163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170" name="Text Box 1">
          <a:extLst>
            <a:ext uri="{FF2B5EF4-FFF2-40B4-BE49-F238E27FC236}">
              <a16:creationId xmlns:a16="http://schemas.microsoft.com/office/drawing/2014/main" id="{3DC10D68-4DCA-495C-A0BE-BE59745E7F5F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171" name="Text Box 1">
          <a:extLst>
            <a:ext uri="{FF2B5EF4-FFF2-40B4-BE49-F238E27FC236}">
              <a16:creationId xmlns:a16="http://schemas.microsoft.com/office/drawing/2014/main" id="{508321A5-5766-4680-9324-8718ECAEF73E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172" name="Text Box 1">
          <a:extLst>
            <a:ext uri="{FF2B5EF4-FFF2-40B4-BE49-F238E27FC236}">
              <a16:creationId xmlns:a16="http://schemas.microsoft.com/office/drawing/2014/main" id="{2743C6F9-979B-40E9-A004-C1B013328608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173" name="Text Box 1">
          <a:extLst>
            <a:ext uri="{FF2B5EF4-FFF2-40B4-BE49-F238E27FC236}">
              <a16:creationId xmlns:a16="http://schemas.microsoft.com/office/drawing/2014/main" id="{7B3BE15B-2E45-45B8-87C3-FE39550B770B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174" name="Text Box 1">
          <a:extLst>
            <a:ext uri="{FF2B5EF4-FFF2-40B4-BE49-F238E27FC236}">
              <a16:creationId xmlns:a16="http://schemas.microsoft.com/office/drawing/2014/main" id="{6D42CAE2-1141-4335-9846-10A27E2E1B5C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175" name="Text Box 1">
          <a:extLst>
            <a:ext uri="{FF2B5EF4-FFF2-40B4-BE49-F238E27FC236}">
              <a16:creationId xmlns:a16="http://schemas.microsoft.com/office/drawing/2014/main" id="{A668872B-2ABA-43CF-9BDB-1C185622B4AE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176" name="Text Box 1">
          <a:extLst>
            <a:ext uri="{FF2B5EF4-FFF2-40B4-BE49-F238E27FC236}">
              <a16:creationId xmlns:a16="http://schemas.microsoft.com/office/drawing/2014/main" id="{DED4B02B-421D-4FD5-96F0-E95B3C022EB6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177" name="Text Box 1">
          <a:extLst>
            <a:ext uri="{FF2B5EF4-FFF2-40B4-BE49-F238E27FC236}">
              <a16:creationId xmlns:a16="http://schemas.microsoft.com/office/drawing/2014/main" id="{D1DA9097-677D-4284-9394-78A184726B3B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178" name="Text Box 1">
          <a:extLst>
            <a:ext uri="{FF2B5EF4-FFF2-40B4-BE49-F238E27FC236}">
              <a16:creationId xmlns:a16="http://schemas.microsoft.com/office/drawing/2014/main" id="{5EFB0F03-0683-41E7-9ACF-A91307DAAAB1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179" name="Text Box 1">
          <a:extLst>
            <a:ext uri="{FF2B5EF4-FFF2-40B4-BE49-F238E27FC236}">
              <a16:creationId xmlns:a16="http://schemas.microsoft.com/office/drawing/2014/main" id="{D6D0B1A9-A42A-4563-990D-E3ABB2291FFF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180" name="Text Box 1">
          <a:extLst>
            <a:ext uri="{FF2B5EF4-FFF2-40B4-BE49-F238E27FC236}">
              <a16:creationId xmlns:a16="http://schemas.microsoft.com/office/drawing/2014/main" id="{D952294E-4FA3-466C-AA3E-CA54164215A3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181" name="Text Box 1">
          <a:extLst>
            <a:ext uri="{FF2B5EF4-FFF2-40B4-BE49-F238E27FC236}">
              <a16:creationId xmlns:a16="http://schemas.microsoft.com/office/drawing/2014/main" id="{15DF6FD9-34BC-4C58-84EC-79531547A45A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182" name="Text Box 1">
          <a:extLst>
            <a:ext uri="{FF2B5EF4-FFF2-40B4-BE49-F238E27FC236}">
              <a16:creationId xmlns:a16="http://schemas.microsoft.com/office/drawing/2014/main" id="{00111631-58F3-43AA-BB99-6AF0E3FF02B0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183" name="Text Box 1">
          <a:extLst>
            <a:ext uri="{FF2B5EF4-FFF2-40B4-BE49-F238E27FC236}">
              <a16:creationId xmlns:a16="http://schemas.microsoft.com/office/drawing/2014/main" id="{2A0E4CAB-524D-45F8-AA34-DB4208D57A1C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184" name="Text Box 1">
          <a:extLst>
            <a:ext uri="{FF2B5EF4-FFF2-40B4-BE49-F238E27FC236}">
              <a16:creationId xmlns:a16="http://schemas.microsoft.com/office/drawing/2014/main" id="{73C981AB-45D8-4BDF-A97C-7432AA17CD87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185" name="Text Box 1">
          <a:extLst>
            <a:ext uri="{FF2B5EF4-FFF2-40B4-BE49-F238E27FC236}">
              <a16:creationId xmlns:a16="http://schemas.microsoft.com/office/drawing/2014/main" id="{AE90BE80-0775-4A50-A5CB-BADAD96DE948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186" name="Text Box 1">
          <a:extLst>
            <a:ext uri="{FF2B5EF4-FFF2-40B4-BE49-F238E27FC236}">
              <a16:creationId xmlns:a16="http://schemas.microsoft.com/office/drawing/2014/main" id="{6BB47EB7-A999-4368-A149-E55B41DA87B5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187" name="Text Box 1">
          <a:extLst>
            <a:ext uri="{FF2B5EF4-FFF2-40B4-BE49-F238E27FC236}">
              <a16:creationId xmlns:a16="http://schemas.microsoft.com/office/drawing/2014/main" id="{82B0D6C5-9C4B-48C5-BBC0-7BA7820E15DB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188" name="Text Box 1">
          <a:extLst>
            <a:ext uri="{FF2B5EF4-FFF2-40B4-BE49-F238E27FC236}">
              <a16:creationId xmlns:a16="http://schemas.microsoft.com/office/drawing/2014/main" id="{0D64384B-1031-4B08-9A8E-8A57E4180E41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189" name="Text Box 1">
          <a:extLst>
            <a:ext uri="{FF2B5EF4-FFF2-40B4-BE49-F238E27FC236}">
              <a16:creationId xmlns:a16="http://schemas.microsoft.com/office/drawing/2014/main" id="{9087C689-D93A-4088-B990-A54D569A38B8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190" name="Text Box 1">
          <a:extLst>
            <a:ext uri="{FF2B5EF4-FFF2-40B4-BE49-F238E27FC236}">
              <a16:creationId xmlns:a16="http://schemas.microsoft.com/office/drawing/2014/main" id="{FC4CA3BC-A52E-4F79-981B-037592537B49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191" name="Text Box 1">
          <a:extLst>
            <a:ext uri="{FF2B5EF4-FFF2-40B4-BE49-F238E27FC236}">
              <a16:creationId xmlns:a16="http://schemas.microsoft.com/office/drawing/2014/main" id="{1DDAD640-02A7-4DF2-978B-197CE57EF746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192" name="Text Box 1">
          <a:extLst>
            <a:ext uri="{FF2B5EF4-FFF2-40B4-BE49-F238E27FC236}">
              <a16:creationId xmlns:a16="http://schemas.microsoft.com/office/drawing/2014/main" id="{20BC0B2C-57B1-4254-9EB3-CD676B65226A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193" name="Text Box 1">
          <a:extLst>
            <a:ext uri="{FF2B5EF4-FFF2-40B4-BE49-F238E27FC236}">
              <a16:creationId xmlns:a16="http://schemas.microsoft.com/office/drawing/2014/main" id="{E3D4206B-DE5F-4FF2-BA41-2CAEDE01945A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194" name="Text Box 1">
          <a:extLst>
            <a:ext uri="{FF2B5EF4-FFF2-40B4-BE49-F238E27FC236}">
              <a16:creationId xmlns:a16="http://schemas.microsoft.com/office/drawing/2014/main" id="{80D1D33D-6CE3-4E8B-9293-4D865CEEBBEB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195" name="Text Box 1">
          <a:extLst>
            <a:ext uri="{FF2B5EF4-FFF2-40B4-BE49-F238E27FC236}">
              <a16:creationId xmlns:a16="http://schemas.microsoft.com/office/drawing/2014/main" id="{B084C2A8-8B0F-43D8-ABA9-B672C838D8F0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196" name="Text Box 1">
          <a:extLst>
            <a:ext uri="{FF2B5EF4-FFF2-40B4-BE49-F238E27FC236}">
              <a16:creationId xmlns:a16="http://schemas.microsoft.com/office/drawing/2014/main" id="{78FB54A7-CF0A-413B-8CA6-894E857D7B87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197" name="Text Box 1">
          <a:extLst>
            <a:ext uri="{FF2B5EF4-FFF2-40B4-BE49-F238E27FC236}">
              <a16:creationId xmlns:a16="http://schemas.microsoft.com/office/drawing/2014/main" id="{C3D77D1E-0FC9-412B-B155-8A1F6F0BB4F5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198" name="Text Box 1">
          <a:extLst>
            <a:ext uri="{FF2B5EF4-FFF2-40B4-BE49-F238E27FC236}">
              <a16:creationId xmlns:a16="http://schemas.microsoft.com/office/drawing/2014/main" id="{5BD49755-F809-4240-B448-ED91466F3B82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199" name="Text Box 1">
          <a:extLst>
            <a:ext uri="{FF2B5EF4-FFF2-40B4-BE49-F238E27FC236}">
              <a16:creationId xmlns:a16="http://schemas.microsoft.com/office/drawing/2014/main" id="{7A7DC5D9-5D58-49FA-A33C-3EE4B97F5321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200" name="Text Box 1">
          <a:extLst>
            <a:ext uri="{FF2B5EF4-FFF2-40B4-BE49-F238E27FC236}">
              <a16:creationId xmlns:a16="http://schemas.microsoft.com/office/drawing/2014/main" id="{A1C60048-348A-475D-9DC9-1EF8EAD41A74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201" name="Text Box 1">
          <a:extLst>
            <a:ext uri="{FF2B5EF4-FFF2-40B4-BE49-F238E27FC236}">
              <a16:creationId xmlns:a16="http://schemas.microsoft.com/office/drawing/2014/main" id="{A965A3AA-20E2-4043-AC0C-56780EEA952F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202" name="Text Box 1">
          <a:extLst>
            <a:ext uri="{FF2B5EF4-FFF2-40B4-BE49-F238E27FC236}">
              <a16:creationId xmlns:a16="http://schemas.microsoft.com/office/drawing/2014/main" id="{363F1213-CA22-4279-973C-A054DE8A9B20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203" name="Text Box 1">
          <a:extLst>
            <a:ext uri="{FF2B5EF4-FFF2-40B4-BE49-F238E27FC236}">
              <a16:creationId xmlns:a16="http://schemas.microsoft.com/office/drawing/2014/main" id="{E3E1BEEE-2484-4B84-B10B-DC85E2EA667E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204" name="Text Box 1">
          <a:extLst>
            <a:ext uri="{FF2B5EF4-FFF2-40B4-BE49-F238E27FC236}">
              <a16:creationId xmlns:a16="http://schemas.microsoft.com/office/drawing/2014/main" id="{8FF4DFAE-1A22-40CD-8671-75AE20C9AE31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205" name="Text Box 1">
          <a:extLst>
            <a:ext uri="{FF2B5EF4-FFF2-40B4-BE49-F238E27FC236}">
              <a16:creationId xmlns:a16="http://schemas.microsoft.com/office/drawing/2014/main" id="{587779F2-124E-402B-88EA-6265D365C2FC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206" name="Text Box 1">
          <a:extLst>
            <a:ext uri="{FF2B5EF4-FFF2-40B4-BE49-F238E27FC236}">
              <a16:creationId xmlns:a16="http://schemas.microsoft.com/office/drawing/2014/main" id="{4382E7ED-6970-434A-B6F9-8F7DEE0D7EA6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207" name="Text Box 1">
          <a:extLst>
            <a:ext uri="{FF2B5EF4-FFF2-40B4-BE49-F238E27FC236}">
              <a16:creationId xmlns:a16="http://schemas.microsoft.com/office/drawing/2014/main" id="{86D2641C-EB51-49E3-BCC0-B0E370317F6D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208" name="Text Box 1">
          <a:extLst>
            <a:ext uri="{FF2B5EF4-FFF2-40B4-BE49-F238E27FC236}">
              <a16:creationId xmlns:a16="http://schemas.microsoft.com/office/drawing/2014/main" id="{C0856D68-59DB-4DD8-9804-28D92127E929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209" name="Text Box 1">
          <a:extLst>
            <a:ext uri="{FF2B5EF4-FFF2-40B4-BE49-F238E27FC236}">
              <a16:creationId xmlns:a16="http://schemas.microsoft.com/office/drawing/2014/main" id="{E63D0EB8-958B-46BB-AA57-BCD149DAF990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133</xdr:row>
      <xdr:rowOff>0</xdr:rowOff>
    </xdr:from>
    <xdr:ext cx="57150" cy="809625"/>
    <xdr:sp macro="" textlink="">
      <xdr:nvSpPr>
        <xdr:cNvPr id="2210" name="Text Box 1">
          <a:extLst>
            <a:ext uri="{FF2B5EF4-FFF2-40B4-BE49-F238E27FC236}">
              <a16:creationId xmlns:a16="http://schemas.microsoft.com/office/drawing/2014/main" id="{4E5E519D-CE52-4A94-824C-38FDE94E7EE4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133</xdr:row>
      <xdr:rowOff>0</xdr:rowOff>
    </xdr:from>
    <xdr:ext cx="57150" cy="809625"/>
    <xdr:sp macro="" textlink="">
      <xdr:nvSpPr>
        <xdr:cNvPr id="2211" name="Text Box 1">
          <a:extLst>
            <a:ext uri="{FF2B5EF4-FFF2-40B4-BE49-F238E27FC236}">
              <a16:creationId xmlns:a16="http://schemas.microsoft.com/office/drawing/2014/main" id="{D1E2F33B-B569-4B78-BB99-5769451695FD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133</xdr:row>
      <xdr:rowOff>0</xdr:rowOff>
    </xdr:from>
    <xdr:ext cx="57150" cy="809625"/>
    <xdr:sp macro="" textlink="">
      <xdr:nvSpPr>
        <xdr:cNvPr id="2212" name="Text Box 1">
          <a:extLst>
            <a:ext uri="{FF2B5EF4-FFF2-40B4-BE49-F238E27FC236}">
              <a16:creationId xmlns:a16="http://schemas.microsoft.com/office/drawing/2014/main" id="{12728574-5380-4BA3-8CDB-49266DEBCF0F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133</xdr:row>
      <xdr:rowOff>0</xdr:rowOff>
    </xdr:from>
    <xdr:ext cx="57150" cy="809625"/>
    <xdr:sp macro="" textlink="">
      <xdr:nvSpPr>
        <xdr:cNvPr id="2213" name="Text Box 1">
          <a:extLst>
            <a:ext uri="{FF2B5EF4-FFF2-40B4-BE49-F238E27FC236}">
              <a16:creationId xmlns:a16="http://schemas.microsoft.com/office/drawing/2014/main" id="{442F9974-5AFE-41D1-A402-B8BA0D8F6E2F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133</xdr:row>
      <xdr:rowOff>0</xdr:rowOff>
    </xdr:from>
    <xdr:ext cx="57150" cy="809625"/>
    <xdr:sp macro="" textlink="">
      <xdr:nvSpPr>
        <xdr:cNvPr id="2214" name="Text Box 1">
          <a:extLst>
            <a:ext uri="{FF2B5EF4-FFF2-40B4-BE49-F238E27FC236}">
              <a16:creationId xmlns:a16="http://schemas.microsoft.com/office/drawing/2014/main" id="{0F5CDB31-FD09-44DA-BC99-BFE6181FADD5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133</xdr:row>
      <xdr:rowOff>0</xdr:rowOff>
    </xdr:from>
    <xdr:ext cx="57150" cy="809625"/>
    <xdr:sp macro="" textlink="">
      <xdr:nvSpPr>
        <xdr:cNvPr id="2215" name="Text Box 1">
          <a:extLst>
            <a:ext uri="{FF2B5EF4-FFF2-40B4-BE49-F238E27FC236}">
              <a16:creationId xmlns:a16="http://schemas.microsoft.com/office/drawing/2014/main" id="{78CA6D94-3A56-4145-8D15-2246827B26C2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216" name="Text Box 1">
          <a:extLst>
            <a:ext uri="{FF2B5EF4-FFF2-40B4-BE49-F238E27FC236}">
              <a16:creationId xmlns:a16="http://schemas.microsoft.com/office/drawing/2014/main" id="{53CE4871-50F7-4191-9341-01AA5271520F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217" name="Text Box 1">
          <a:extLst>
            <a:ext uri="{FF2B5EF4-FFF2-40B4-BE49-F238E27FC236}">
              <a16:creationId xmlns:a16="http://schemas.microsoft.com/office/drawing/2014/main" id="{EC4B0365-8930-4752-9556-1265F99369B9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218" name="Text Box 1">
          <a:extLst>
            <a:ext uri="{FF2B5EF4-FFF2-40B4-BE49-F238E27FC236}">
              <a16:creationId xmlns:a16="http://schemas.microsoft.com/office/drawing/2014/main" id="{81D1C313-3A4D-429B-86D1-D194D4DE9274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219" name="Text Box 1">
          <a:extLst>
            <a:ext uri="{FF2B5EF4-FFF2-40B4-BE49-F238E27FC236}">
              <a16:creationId xmlns:a16="http://schemas.microsoft.com/office/drawing/2014/main" id="{E25151EF-F848-4FF1-80BD-1DAF0249F71E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220" name="Text Box 1">
          <a:extLst>
            <a:ext uri="{FF2B5EF4-FFF2-40B4-BE49-F238E27FC236}">
              <a16:creationId xmlns:a16="http://schemas.microsoft.com/office/drawing/2014/main" id="{B781F8EF-0B81-4E8C-955F-CC9F20B3EF0A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221" name="Text Box 1">
          <a:extLst>
            <a:ext uri="{FF2B5EF4-FFF2-40B4-BE49-F238E27FC236}">
              <a16:creationId xmlns:a16="http://schemas.microsoft.com/office/drawing/2014/main" id="{F1399304-D1B2-40BF-AD9C-69888344653F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222" name="Text Box 1">
          <a:extLst>
            <a:ext uri="{FF2B5EF4-FFF2-40B4-BE49-F238E27FC236}">
              <a16:creationId xmlns:a16="http://schemas.microsoft.com/office/drawing/2014/main" id="{BB09D715-66E0-4B69-B741-0145BB173A04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223" name="Text Box 1">
          <a:extLst>
            <a:ext uri="{FF2B5EF4-FFF2-40B4-BE49-F238E27FC236}">
              <a16:creationId xmlns:a16="http://schemas.microsoft.com/office/drawing/2014/main" id="{1F538702-6BD2-49FE-B952-CBA3D69EFDDE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224" name="Text Box 1">
          <a:extLst>
            <a:ext uri="{FF2B5EF4-FFF2-40B4-BE49-F238E27FC236}">
              <a16:creationId xmlns:a16="http://schemas.microsoft.com/office/drawing/2014/main" id="{AD2FA76D-6302-40E2-987E-F760CDBF88F2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225" name="Text Box 1">
          <a:extLst>
            <a:ext uri="{FF2B5EF4-FFF2-40B4-BE49-F238E27FC236}">
              <a16:creationId xmlns:a16="http://schemas.microsoft.com/office/drawing/2014/main" id="{1C7EBF9B-D8C3-4860-AD17-3B02F902E868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226" name="Text Box 1">
          <a:extLst>
            <a:ext uri="{FF2B5EF4-FFF2-40B4-BE49-F238E27FC236}">
              <a16:creationId xmlns:a16="http://schemas.microsoft.com/office/drawing/2014/main" id="{21D5DA48-3416-4073-A2CE-4A64E5858D21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227" name="Text Box 1">
          <a:extLst>
            <a:ext uri="{FF2B5EF4-FFF2-40B4-BE49-F238E27FC236}">
              <a16:creationId xmlns:a16="http://schemas.microsoft.com/office/drawing/2014/main" id="{C08842BA-4D69-4BD7-AE48-4C4489D94AE6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228" name="Text Box 1">
          <a:extLst>
            <a:ext uri="{FF2B5EF4-FFF2-40B4-BE49-F238E27FC236}">
              <a16:creationId xmlns:a16="http://schemas.microsoft.com/office/drawing/2014/main" id="{A649FDB8-BA19-4C95-9529-720ABEAE9596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229" name="Text Box 1">
          <a:extLst>
            <a:ext uri="{FF2B5EF4-FFF2-40B4-BE49-F238E27FC236}">
              <a16:creationId xmlns:a16="http://schemas.microsoft.com/office/drawing/2014/main" id="{E097D5D4-DCC0-4CB3-AB62-54621F091896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230" name="Text Box 1">
          <a:extLst>
            <a:ext uri="{FF2B5EF4-FFF2-40B4-BE49-F238E27FC236}">
              <a16:creationId xmlns:a16="http://schemas.microsoft.com/office/drawing/2014/main" id="{A21DAEC2-86D6-478F-9A2A-D04AB0660FB6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231" name="Text Box 1">
          <a:extLst>
            <a:ext uri="{FF2B5EF4-FFF2-40B4-BE49-F238E27FC236}">
              <a16:creationId xmlns:a16="http://schemas.microsoft.com/office/drawing/2014/main" id="{43C76501-0D62-4B3A-8596-B5F57FFDCA76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232" name="Text Box 1">
          <a:extLst>
            <a:ext uri="{FF2B5EF4-FFF2-40B4-BE49-F238E27FC236}">
              <a16:creationId xmlns:a16="http://schemas.microsoft.com/office/drawing/2014/main" id="{0CFC92C4-93A3-4E26-B559-D6389C2FCE89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233" name="Text Box 1">
          <a:extLst>
            <a:ext uri="{FF2B5EF4-FFF2-40B4-BE49-F238E27FC236}">
              <a16:creationId xmlns:a16="http://schemas.microsoft.com/office/drawing/2014/main" id="{5BCFC00C-A295-4F75-B14E-992168F5713B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234" name="Text Box 1">
          <a:extLst>
            <a:ext uri="{FF2B5EF4-FFF2-40B4-BE49-F238E27FC236}">
              <a16:creationId xmlns:a16="http://schemas.microsoft.com/office/drawing/2014/main" id="{E0FDD53D-E3B5-4967-82B6-DC1EBA3B6BB5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235" name="Text Box 1">
          <a:extLst>
            <a:ext uri="{FF2B5EF4-FFF2-40B4-BE49-F238E27FC236}">
              <a16:creationId xmlns:a16="http://schemas.microsoft.com/office/drawing/2014/main" id="{77A258A0-1940-48DE-8660-A85A0F62CAF6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236" name="Text Box 1">
          <a:extLst>
            <a:ext uri="{FF2B5EF4-FFF2-40B4-BE49-F238E27FC236}">
              <a16:creationId xmlns:a16="http://schemas.microsoft.com/office/drawing/2014/main" id="{B1B1DC38-0ADA-435F-85DA-0138C94AA378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237" name="Text Box 1">
          <a:extLst>
            <a:ext uri="{FF2B5EF4-FFF2-40B4-BE49-F238E27FC236}">
              <a16:creationId xmlns:a16="http://schemas.microsoft.com/office/drawing/2014/main" id="{90FDFF83-45AA-4BF5-BB39-441EA4DE1B0E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238" name="Text Box 1">
          <a:extLst>
            <a:ext uri="{FF2B5EF4-FFF2-40B4-BE49-F238E27FC236}">
              <a16:creationId xmlns:a16="http://schemas.microsoft.com/office/drawing/2014/main" id="{94F97B36-2B47-4AB1-AF48-69EFEBC6E4B0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239" name="Text Box 1">
          <a:extLst>
            <a:ext uri="{FF2B5EF4-FFF2-40B4-BE49-F238E27FC236}">
              <a16:creationId xmlns:a16="http://schemas.microsoft.com/office/drawing/2014/main" id="{8D6EDB6F-4421-4F8C-BD21-9F312C7BDF53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240" name="Text Box 1">
          <a:extLst>
            <a:ext uri="{FF2B5EF4-FFF2-40B4-BE49-F238E27FC236}">
              <a16:creationId xmlns:a16="http://schemas.microsoft.com/office/drawing/2014/main" id="{D87A0D30-4716-47F5-96FE-05EF2B3B2724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241" name="Text Box 1">
          <a:extLst>
            <a:ext uri="{FF2B5EF4-FFF2-40B4-BE49-F238E27FC236}">
              <a16:creationId xmlns:a16="http://schemas.microsoft.com/office/drawing/2014/main" id="{344150FD-62A0-4F1E-994C-648B68D4D8B6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242" name="Text Box 1">
          <a:extLst>
            <a:ext uri="{FF2B5EF4-FFF2-40B4-BE49-F238E27FC236}">
              <a16:creationId xmlns:a16="http://schemas.microsoft.com/office/drawing/2014/main" id="{AAAD77A4-7135-4D0A-8205-65E1714CD724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243" name="Text Box 1">
          <a:extLst>
            <a:ext uri="{FF2B5EF4-FFF2-40B4-BE49-F238E27FC236}">
              <a16:creationId xmlns:a16="http://schemas.microsoft.com/office/drawing/2014/main" id="{A4CE5211-CE0F-4588-AFC2-B336C79220B0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244" name="Text Box 1">
          <a:extLst>
            <a:ext uri="{FF2B5EF4-FFF2-40B4-BE49-F238E27FC236}">
              <a16:creationId xmlns:a16="http://schemas.microsoft.com/office/drawing/2014/main" id="{C5725946-825C-471C-9C6E-6181516A0DB1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245" name="Text Box 1">
          <a:extLst>
            <a:ext uri="{FF2B5EF4-FFF2-40B4-BE49-F238E27FC236}">
              <a16:creationId xmlns:a16="http://schemas.microsoft.com/office/drawing/2014/main" id="{D02A1AC8-E579-49A8-A929-4E2C0D581B75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246" name="Text Box 1">
          <a:extLst>
            <a:ext uri="{FF2B5EF4-FFF2-40B4-BE49-F238E27FC236}">
              <a16:creationId xmlns:a16="http://schemas.microsoft.com/office/drawing/2014/main" id="{F3B36535-26C6-4DC1-9FFE-3DD990DFDA0C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247" name="Text Box 1">
          <a:extLst>
            <a:ext uri="{FF2B5EF4-FFF2-40B4-BE49-F238E27FC236}">
              <a16:creationId xmlns:a16="http://schemas.microsoft.com/office/drawing/2014/main" id="{53F59933-FA5C-4ACB-A016-C53D45815BF0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248" name="Text Box 1">
          <a:extLst>
            <a:ext uri="{FF2B5EF4-FFF2-40B4-BE49-F238E27FC236}">
              <a16:creationId xmlns:a16="http://schemas.microsoft.com/office/drawing/2014/main" id="{503ED630-B142-499F-8B44-D7057F334AE1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249" name="Text Box 1">
          <a:extLst>
            <a:ext uri="{FF2B5EF4-FFF2-40B4-BE49-F238E27FC236}">
              <a16:creationId xmlns:a16="http://schemas.microsoft.com/office/drawing/2014/main" id="{61E1D8BE-A5FD-4EAD-A7DB-A5E47546E809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250" name="Text Box 1">
          <a:extLst>
            <a:ext uri="{FF2B5EF4-FFF2-40B4-BE49-F238E27FC236}">
              <a16:creationId xmlns:a16="http://schemas.microsoft.com/office/drawing/2014/main" id="{003250E8-9FE5-4E67-BF23-FFE1AACE3715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251" name="Text Box 1">
          <a:extLst>
            <a:ext uri="{FF2B5EF4-FFF2-40B4-BE49-F238E27FC236}">
              <a16:creationId xmlns:a16="http://schemas.microsoft.com/office/drawing/2014/main" id="{64E4C0D5-30E1-4A6C-84E3-B1D8B15EC8D0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252" name="Text Box 1">
          <a:extLst>
            <a:ext uri="{FF2B5EF4-FFF2-40B4-BE49-F238E27FC236}">
              <a16:creationId xmlns:a16="http://schemas.microsoft.com/office/drawing/2014/main" id="{B0B413BA-1B67-4F57-9BE8-CDBD1CB619E1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253" name="Text Box 1">
          <a:extLst>
            <a:ext uri="{FF2B5EF4-FFF2-40B4-BE49-F238E27FC236}">
              <a16:creationId xmlns:a16="http://schemas.microsoft.com/office/drawing/2014/main" id="{5FBE403B-CD64-4569-8038-4B57AE1A244C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254" name="Text Box 1">
          <a:extLst>
            <a:ext uri="{FF2B5EF4-FFF2-40B4-BE49-F238E27FC236}">
              <a16:creationId xmlns:a16="http://schemas.microsoft.com/office/drawing/2014/main" id="{075A15E6-2471-43BA-A314-D5B5EC0497A3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255" name="Text Box 1">
          <a:extLst>
            <a:ext uri="{FF2B5EF4-FFF2-40B4-BE49-F238E27FC236}">
              <a16:creationId xmlns:a16="http://schemas.microsoft.com/office/drawing/2014/main" id="{C9428A5F-D916-4EFE-A5B7-582FC073B7AC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256" name="Text Box 1">
          <a:extLst>
            <a:ext uri="{FF2B5EF4-FFF2-40B4-BE49-F238E27FC236}">
              <a16:creationId xmlns:a16="http://schemas.microsoft.com/office/drawing/2014/main" id="{1ECE6E24-D537-422F-BBF4-94BD074791E1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257" name="Text Box 1">
          <a:extLst>
            <a:ext uri="{FF2B5EF4-FFF2-40B4-BE49-F238E27FC236}">
              <a16:creationId xmlns:a16="http://schemas.microsoft.com/office/drawing/2014/main" id="{750CBDD6-A55F-4412-ADB4-EDBED4C11ACA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258" name="Text Box 1">
          <a:extLst>
            <a:ext uri="{FF2B5EF4-FFF2-40B4-BE49-F238E27FC236}">
              <a16:creationId xmlns:a16="http://schemas.microsoft.com/office/drawing/2014/main" id="{09233EFD-5301-4212-B787-3F1EB8047430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259" name="Text Box 1">
          <a:extLst>
            <a:ext uri="{FF2B5EF4-FFF2-40B4-BE49-F238E27FC236}">
              <a16:creationId xmlns:a16="http://schemas.microsoft.com/office/drawing/2014/main" id="{C653A30A-77D7-44D3-B1D9-0AADC6BE5815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260" name="Text Box 1">
          <a:extLst>
            <a:ext uri="{FF2B5EF4-FFF2-40B4-BE49-F238E27FC236}">
              <a16:creationId xmlns:a16="http://schemas.microsoft.com/office/drawing/2014/main" id="{6DDAD493-3AEF-4F06-A7E5-15E19BBF305A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261" name="Text Box 1">
          <a:extLst>
            <a:ext uri="{FF2B5EF4-FFF2-40B4-BE49-F238E27FC236}">
              <a16:creationId xmlns:a16="http://schemas.microsoft.com/office/drawing/2014/main" id="{C4EEB570-5574-41E9-810C-D32274119449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262" name="Text Box 1">
          <a:extLst>
            <a:ext uri="{FF2B5EF4-FFF2-40B4-BE49-F238E27FC236}">
              <a16:creationId xmlns:a16="http://schemas.microsoft.com/office/drawing/2014/main" id="{796B0B75-C1A7-4574-A6C4-7D79162DC6FD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263" name="Text Box 1">
          <a:extLst>
            <a:ext uri="{FF2B5EF4-FFF2-40B4-BE49-F238E27FC236}">
              <a16:creationId xmlns:a16="http://schemas.microsoft.com/office/drawing/2014/main" id="{728150CA-33C9-4D84-823C-F2BA0D5600AF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133</xdr:row>
      <xdr:rowOff>0</xdr:rowOff>
    </xdr:from>
    <xdr:ext cx="57150" cy="809625"/>
    <xdr:sp macro="" textlink="">
      <xdr:nvSpPr>
        <xdr:cNvPr id="2264" name="Text Box 1">
          <a:extLst>
            <a:ext uri="{FF2B5EF4-FFF2-40B4-BE49-F238E27FC236}">
              <a16:creationId xmlns:a16="http://schemas.microsoft.com/office/drawing/2014/main" id="{A1A55D68-6924-4151-A013-D539A6C35EAF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133</xdr:row>
      <xdr:rowOff>0</xdr:rowOff>
    </xdr:from>
    <xdr:ext cx="57150" cy="809625"/>
    <xdr:sp macro="" textlink="">
      <xdr:nvSpPr>
        <xdr:cNvPr id="2265" name="Text Box 1">
          <a:extLst>
            <a:ext uri="{FF2B5EF4-FFF2-40B4-BE49-F238E27FC236}">
              <a16:creationId xmlns:a16="http://schemas.microsoft.com/office/drawing/2014/main" id="{768E26AD-400D-4747-96F7-0B19269542EC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133</xdr:row>
      <xdr:rowOff>0</xdr:rowOff>
    </xdr:from>
    <xdr:ext cx="57150" cy="809625"/>
    <xdr:sp macro="" textlink="">
      <xdr:nvSpPr>
        <xdr:cNvPr id="2266" name="Text Box 1">
          <a:extLst>
            <a:ext uri="{FF2B5EF4-FFF2-40B4-BE49-F238E27FC236}">
              <a16:creationId xmlns:a16="http://schemas.microsoft.com/office/drawing/2014/main" id="{543AABA2-2CAE-41BE-A054-2962AD691C7F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133</xdr:row>
      <xdr:rowOff>0</xdr:rowOff>
    </xdr:from>
    <xdr:ext cx="57150" cy="809625"/>
    <xdr:sp macro="" textlink="">
      <xdr:nvSpPr>
        <xdr:cNvPr id="2267" name="Text Box 1">
          <a:extLst>
            <a:ext uri="{FF2B5EF4-FFF2-40B4-BE49-F238E27FC236}">
              <a16:creationId xmlns:a16="http://schemas.microsoft.com/office/drawing/2014/main" id="{7A81E1DD-8A80-4B80-B127-CC4B80732C07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133</xdr:row>
      <xdr:rowOff>0</xdr:rowOff>
    </xdr:from>
    <xdr:ext cx="57150" cy="809625"/>
    <xdr:sp macro="" textlink="">
      <xdr:nvSpPr>
        <xdr:cNvPr id="2268" name="Text Box 1">
          <a:extLst>
            <a:ext uri="{FF2B5EF4-FFF2-40B4-BE49-F238E27FC236}">
              <a16:creationId xmlns:a16="http://schemas.microsoft.com/office/drawing/2014/main" id="{1D0A3719-C9BC-4EFA-81AE-2298A644A5B1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133</xdr:row>
      <xdr:rowOff>0</xdr:rowOff>
    </xdr:from>
    <xdr:ext cx="57150" cy="809625"/>
    <xdr:sp macro="" textlink="">
      <xdr:nvSpPr>
        <xdr:cNvPr id="2269" name="Text Box 1">
          <a:extLst>
            <a:ext uri="{FF2B5EF4-FFF2-40B4-BE49-F238E27FC236}">
              <a16:creationId xmlns:a16="http://schemas.microsoft.com/office/drawing/2014/main" id="{E033E09B-204D-49E0-9B74-CCCEA98FF2B6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270" name="Text Box 1">
          <a:extLst>
            <a:ext uri="{FF2B5EF4-FFF2-40B4-BE49-F238E27FC236}">
              <a16:creationId xmlns:a16="http://schemas.microsoft.com/office/drawing/2014/main" id="{9D961C00-7D4F-4A64-9183-870991C6C58B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271" name="Text Box 1">
          <a:extLst>
            <a:ext uri="{FF2B5EF4-FFF2-40B4-BE49-F238E27FC236}">
              <a16:creationId xmlns:a16="http://schemas.microsoft.com/office/drawing/2014/main" id="{27A769C4-006F-4669-A92A-DD057152C697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272" name="Text Box 1">
          <a:extLst>
            <a:ext uri="{FF2B5EF4-FFF2-40B4-BE49-F238E27FC236}">
              <a16:creationId xmlns:a16="http://schemas.microsoft.com/office/drawing/2014/main" id="{FF24D552-466E-4E17-A860-DD05874B9D44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273" name="Text Box 1">
          <a:extLst>
            <a:ext uri="{FF2B5EF4-FFF2-40B4-BE49-F238E27FC236}">
              <a16:creationId xmlns:a16="http://schemas.microsoft.com/office/drawing/2014/main" id="{D701FCE2-251D-4366-83A2-32769D562622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274" name="Text Box 1">
          <a:extLst>
            <a:ext uri="{FF2B5EF4-FFF2-40B4-BE49-F238E27FC236}">
              <a16:creationId xmlns:a16="http://schemas.microsoft.com/office/drawing/2014/main" id="{806D8B89-A2D7-47DD-AE08-F23C40CDFBA9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275" name="Text Box 1">
          <a:extLst>
            <a:ext uri="{FF2B5EF4-FFF2-40B4-BE49-F238E27FC236}">
              <a16:creationId xmlns:a16="http://schemas.microsoft.com/office/drawing/2014/main" id="{EFBAA7FF-4742-417D-9435-FEEF269BDF9A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276" name="Text Box 1">
          <a:extLst>
            <a:ext uri="{FF2B5EF4-FFF2-40B4-BE49-F238E27FC236}">
              <a16:creationId xmlns:a16="http://schemas.microsoft.com/office/drawing/2014/main" id="{4E97B982-F661-4A6E-A45D-EB34D20B85B6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277" name="Text Box 1">
          <a:extLst>
            <a:ext uri="{FF2B5EF4-FFF2-40B4-BE49-F238E27FC236}">
              <a16:creationId xmlns:a16="http://schemas.microsoft.com/office/drawing/2014/main" id="{848AE881-DF09-46A0-B2C7-916F283AA7C6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278" name="Text Box 1">
          <a:extLst>
            <a:ext uri="{FF2B5EF4-FFF2-40B4-BE49-F238E27FC236}">
              <a16:creationId xmlns:a16="http://schemas.microsoft.com/office/drawing/2014/main" id="{8415AE8A-1E3B-4DDC-9853-0211C948C1E1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279" name="Text Box 1">
          <a:extLst>
            <a:ext uri="{FF2B5EF4-FFF2-40B4-BE49-F238E27FC236}">
              <a16:creationId xmlns:a16="http://schemas.microsoft.com/office/drawing/2014/main" id="{CCCAD913-C944-43EF-9091-05851DAC3C79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280" name="Text Box 1">
          <a:extLst>
            <a:ext uri="{FF2B5EF4-FFF2-40B4-BE49-F238E27FC236}">
              <a16:creationId xmlns:a16="http://schemas.microsoft.com/office/drawing/2014/main" id="{6A4826E9-D0DA-4E75-A0BA-B92B359B7863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281" name="Text Box 1">
          <a:extLst>
            <a:ext uri="{FF2B5EF4-FFF2-40B4-BE49-F238E27FC236}">
              <a16:creationId xmlns:a16="http://schemas.microsoft.com/office/drawing/2014/main" id="{6FE3DA7D-E2AE-448A-8311-540CDFB59C02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282" name="Text Box 1">
          <a:extLst>
            <a:ext uri="{FF2B5EF4-FFF2-40B4-BE49-F238E27FC236}">
              <a16:creationId xmlns:a16="http://schemas.microsoft.com/office/drawing/2014/main" id="{D05DDAA6-E0AE-4028-B9D3-C826CEA5982D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283" name="Text Box 1">
          <a:extLst>
            <a:ext uri="{FF2B5EF4-FFF2-40B4-BE49-F238E27FC236}">
              <a16:creationId xmlns:a16="http://schemas.microsoft.com/office/drawing/2014/main" id="{D9EA304E-96F8-447E-A656-B1D047B5A397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284" name="Text Box 1">
          <a:extLst>
            <a:ext uri="{FF2B5EF4-FFF2-40B4-BE49-F238E27FC236}">
              <a16:creationId xmlns:a16="http://schemas.microsoft.com/office/drawing/2014/main" id="{27F06D57-37B3-4755-BF63-68E8593E2AB2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285" name="Text Box 1">
          <a:extLst>
            <a:ext uri="{FF2B5EF4-FFF2-40B4-BE49-F238E27FC236}">
              <a16:creationId xmlns:a16="http://schemas.microsoft.com/office/drawing/2014/main" id="{B1DE5CF3-2A48-43C1-BE35-9B8CED22627B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286" name="Text Box 1">
          <a:extLst>
            <a:ext uri="{FF2B5EF4-FFF2-40B4-BE49-F238E27FC236}">
              <a16:creationId xmlns:a16="http://schemas.microsoft.com/office/drawing/2014/main" id="{AC55CA3B-1EA9-4B36-8455-B59DC2F22A2D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287" name="Text Box 1">
          <a:extLst>
            <a:ext uri="{FF2B5EF4-FFF2-40B4-BE49-F238E27FC236}">
              <a16:creationId xmlns:a16="http://schemas.microsoft.com/office/drawing/2014/main" id="{B290E2DE-200D-4D22-BC96-F666E37AE3BB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288" name="Text Box 1">
          <a:extLst>
            <a:ext uri="{FF2B5EF4-FFF2-40B4-BE49-F238E27FC236}">
              <a16:creationId xmlns:a16="http://schemas.microsoft.com/office/drawing/2014/main" id="{F83510BE-1E5F-4C48-B52B-E62CE067C7F4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289" name="Text Box 1">
          <a:extLst>
            <a:ext uri="{FF2B5EF4-FFF2-40B4-BE49-F238E27FC236}">
              <a16:creationId xmlns:a16="http://schemas.microsoft.com/office/drawing/2014/main" id="{C47E4794-0951-45C3-A84A-188235E802E1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290" name="Text Box 1">
          <a:extLst>
            <a:ext uri="{FF2B5EF4-FFF2-40B4-BE49-F238E27FC236}">
              <a16:creationId xmlns:a16="http://schemas.microsoft.com/office/drawing/2014/main" id="{3FFE1FCF-AC7F-472F-8A53-2290CC1E2BE5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291" name="Text Box 1">
          <a:extLst>
            <a:ext uri="{FF2B5EF4-FFF2-40B4-BE49-F238E27FC236}">
              <a16:creationId xmlns:a16="http://schemas.microsoft.com/office/drawing/2014/main" id="{864AF231-3E3E-400F-B9C2-5811835BCE6D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292" name="Text Box 1">
          <a:extLst>
            <a:ext uri="{FF2B5EF4-FFF2-40B4-BE49-F238E27FC236}">
              <a16:creationId xmlns:a16="http://schemas.microsoft.com/office/drawing/2014/main" id="{66151548-4E1F-4027-9DF4-1426EE394FF3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293" name="Text Box 1">
          <a:extLst>
            <a:ext uri="{FF2B5EF4-FFF2-40B4-BE49-F238E27FC236}">
              <a16:creationId xmlns:a16="http://schemas.microsoft.com/office/drawing/2014/main" id="{4631FD62-C7C3-45C7-880C-3BEF18317630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294" name="Text Box 1">
          <a:extLst>
            <a:ext uri="{FF2B5EF4-FFF2-40B4-BE49-F238E27FC236}">
              <a16:creationId xmlns:a16="http://schemas.microsoft.com/office/drawing/2014/main" id="{0F4CBEF0-E302-4434-9E4D-974BAC570F8B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295" name="Text Box 1">
          <a:extLst>
            <a:ext uri="{FF2B5EF4-FFF2-40B4-BE49-F238E27FC236}">
              <a16:creationId xmlns:a16="http://schemas.microsoft.com/office/drawing/2014/main" id="{B28B4D77-16C2-4853-888C-9512055B5C32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296" name="Text Box 1">
          <a:extLst>
            <a:ext uri="{FF2B5EF4-FFF2-40B4-BE49-F238E27FC236}">
              <a16:creationId xmlns:a16="http://schemas.microsoft.com/office/drawing/2014/main" id="{DAC95475-1EBF-4F50-9824-8469408B4E42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297" name="Text Box 1">
          <a:extLst>
            <a:ext uri="{FF2B5EF4-FFF2-40B4-BE49-F238E27FC236}">
              <a16:creationId xmlns:a16="http://schemas.microsoft.com/office/drawing/2014/main" id="{32985670-4272-47A3-BF02-CDBEEFFFEF36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298" name="Text Box 1">
          <a:extLst>
            <a:ext uri="{FF2B5EF4-FFF2-40B4-BE49-F238E27FC236}">
              <a16:creationId xmlns:a16="http://schemas.microsoft.com/office/drawing/2014/main" id="{4F2E6FEE-F469-4F54-BC4C-FBB17A7C767D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299" name="Text Box 1">
          <a:extLst>
            <a:ext uri="{FF2B5EF4-FFF2-40B4-BE49-F238E27FC236}">
              <a16:creationId xmlns:a16="http://schemas.microsoft.com/office/drawing/2014/main" id="{0E3DE19F-941E-4288-B73E-A9547925CD95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300" name="Text Box 1">
          <a:extLst>
            <a:ext uri="{FF2B5EF4-FFF2-40B4-BE49-F238E27FC236}">
              <a16:creationId xmlns:a16="http://schemas.microsoft.com/office/drawing/2014/main" id="{180DF6D4-B47E-4FD3-AC39-6CD3AD89DD70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301" name="Text Box 1">
          <a:extLst>
            <a:ext uri="{FF2B5EF4-FFF2-40B4-BE49-F238E27FC236}">
              <a16:creationId xmlns:a16="http://schemas.microsoft.com/office/drawing/2014/main" id="{E9D1B668-CF26-40E0-95A2-EA8149BF3A52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302" name="Text Box 1">
          <a:extLst>
            <a:ext uri="{FF2B5EF4-FFF2-40B4-BE49-F238E27FC236}">
              <a16:creationId xmlns:a16="http://schemas.microsoft.com/office/drawing/2014/main" id="{FF846D97-8744-4D4C-A0B3-611439C5F812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303" name="Text Box 1">
          <a:extLst>
            <a:ext uri="{FF2B5EF4-FFF2-40B4-BE49-F238E27FC236}">
              <a16:creationId xmlns:a16="http://schemas.microsoft.com/office/drawing/2014/main" id="{2B67EAD3-1AA8-4B78-9E73-5C9F55F90D2C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304" name="Text Box 1">
          <a:extLst>
            <a:ext uri="{FF2B5EF4-FFF2-40B4-BE49-F238E27FC236}">
              <a16:creationId xmlns:a16="http://schemas.microsoft.com/office/drawing/2014/main" id="{00F52D0A-E6E5-47C3-95B1-67FEBDA1B9B8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305" name="Text Box 1">
          <a:extLst>
            <a:ext uri="{FF2B5EF4-FFF2-40B4-BE49-F238E27FC236}">
              <a16:creationId xmlns:a16="http://schemas.microsoft.com/office/drawing/2014/main" id="{F0D0C72C-4309-4230-9146-C47E81530D46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306" name="Text Box 1">
          <a:extLst>
            <a:ext uri="{FF2B5EF4-FFF2-40B4-BE49-F238E27FC236}">
              <a16:creationId xmlns:a16="http://schemas.microsoft.com/office/drawing/2014/main" id="{14C34E81-3D20-4CC2-B018-ED94E5D21B57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307" name="Text Box 1">
          <a:extLst>
            <a:ext uri="{FF2B5EF4-FFF2-40B4-BE49-F238E27FC236}">
              <a16:creationId xmlns:a16="http://schemas.microsoft.com/office/drawing/2014/main" id="{7B4486D5-6CC4-417A-BA17-B3DF0018F3FF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308" name="Text Box 1">
          <a:extLst>
            <a:ext uri="{FF2B5EF4-FFF2-40B4-BE49-F238E27FC236}">
              <a16:creationId xmlns:a16="http://schemas.microsoft.com/office/drawing/2014/main" id="{0783E0B4-5452-48FA-9B69-6B5399E67628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309" name="Text Box 1">
          <a:extLst>
            <a:ext uri="{FF2B5EF4-FFF2-40B4-BE49-F238E27FC236}">
              <a16:creationId xmlns:a16="http://schemas.microsoft.com/office/drawing/2014/main" id="{A52BABFD-7FA4-4B17-99A4-6678482A47C3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310" name="Text Box 1">
          <a:extLst>
            <a:ext uri="{FF2B5EF4-FFF2-40B4-BE49-F238E27FC236}">
              <a16:creationId xmlns:a16="http://schemas.microsoft.com/office/drawing/2014/main" id="{7C8EB339-4CD7-4E1D-8E09-E5C09D53273B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311" name="Text Box 1">
          <a:extLst>
            <a:ext uri="{FF2B5EF4-FFF2-40B4-BE49-F238E27FC236}">
              <a16:creationId xmlns:a16="http://schemas.microsoft.com/office/drawing/2014/main" id="{FF52981F-7888-434B-B5F4-E90A0CFEA3F1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312" name="Text Box 1">
          <a:extLst>
            <a:ext uri="{FF2B5EF4-FFF2-40B4-BE49-F238E27FC236}">
              <a16:creationId xmlns:a16="http://schemas.microsoft.com/office/drawing/2014/main" id="{0BEB3467-948E-4229-8286-0AF7DE2DA0F6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313" name="Text Box 1">
          <a:extLst>
            <a:ext uri="{FF2B5EF4-FFF2-40B4-BE49-F238E27FC236}">
              <a16:creationId xmlns:a16="http://schemas.microsoft.com/office/drawing/2014/main" id="{70638699-A466-465A-A82A-DA2F6172ACDD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314" name="Text Box 1">
          <a:extLst>
            <a:ext uri="{FF2B5EF4-FFF2-40B4-BE49-F238E27FC236}">
              <a16:creationId xmlns:a16="http://schemas.microsoft.com/office/drawing/2014/main" id="{DC438B75-C94A-4BF3-840D-0CF5F66E4015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315" name="Text Box 1">
          <a:extLst>
            <a:ext uri="{FF2B5EF4-FFF2-40B4-BE49-F238E27FC236}">
              <a16:creationId xmlns:a16="http://schemas.microsoft.com/office/drawing/2014/main" id="{99FC06EF-4754-4381-AD8F-E4E28F1C32D4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316" name="Text Box 1">
          <a:extLst>
            <a:ext uri="{FF2B5EF4-FFF2-40B4-BE49-F238E27FC236}">
              <a16:creationId xmlns:a16="http://schemas.microsoft.com/office/drawing/2014/main" id="{2E3CE0E8-A78A-4E64-AAB9-3E3F298F13FE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317" name="Text Box 1">
          <a:extLst>
            <a:ext uri="{FF2B5EF4-FFF2-40B4-BE49-F238E27FC236}">
              <a16:creationId xmlns:a16="http://schemas.microsoft.com/office/drawing/2014/main" id="{70D06CEF-0ED0-45FC-9A56-CDDA31DFBED7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133</xdr:row>
      <xdr:rowOff>0</xdr:rowOff>
    </xdr:from>
    <xdr:ext cx="57150" cy="809625"/>
    <xdr:sp macro="" textlink="">
      <xdr:nvSpPr>
        <xdr:cNvPr id="2318" name="Text Box 1">
          <a:extLst>
            <a:ext uri="{FF2B5EF4-FFF2-40B4-BE49-F238E27FC236}">
              <a16:creationId xmlns:a16="http://schemas.microsoft.com/office/drawing/2014/main" id="{72F28B95-11B1-4F74-BE79-F87155271FD4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133</xdr:row>
      <xdr:rowOff>0</xdr:rowOff>
    </xdr:from>
    <xdr:ext cx="57150" cy="809625"/>
    <xdr:sp macro="" textlink="">
      <xdr:nvSpPr>
        <xdr:cNvPr id="2319" name="Text Box 1">
          <a:extLst>
            <a:ext uri="{FF2B5EF4-FFF2-40B4-BE49-F238E27FC236}">
              <a16:creationId xmlns:a16="http://schemas.microsoft.com/office/drawing/2014/main" id="{6B846FF1-00A3-407C-A026-470CD3EB0D23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133</xdr:row>
      <xdr:rowOff>0</xdr:rowOff>
    </xdr:from>
    <xdr:ext cx="57150" cy="809625"/>
    <xdr:sp macro="" textlink="">
      <xdr:nvSpPr>
        <xdr:cNvPr id="2320" name="Text Box 1">
          <a:extLst>
            <a:ext uri="{FF2B5EF4-FFF2-40B4-BE49-F238E27FC236}">
              <a16:creationId xmlns:a16="http://schemas.microsoft.com/office/drawing/2014/main" id="{96E31E2C-1173-494C-9A14-02CFD49506D6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133</xdr:row>
      <xdr:rowOff>0</xdr:rowOff>
    </xdr:from>
    <xdr:ext cx="57150" cy="809625"/>
    <xdr:sp macro="" textlink="">
      <xdr:nvSpPr>
        <xdr:cNvPr id="2321" name="Text Box 1">
          <a:extLst>
            <a:ext uri="{FF2B5EF4-FFF2-40B4-BE49-F238E27FC236}">
              <a16:creationId xmlns:a16="http://schemas.microsoft.com/office/drawing/2014/main" id="{A1F844C4-BB62-4E04-9A8C-8E445948C8B4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133</xdr:row>
      <xdr:rowOff>0</xdr:rowOff>
    </xdr:from>
    <xdr:ext cx="57150" cy="809625"/>
    <xdr:sp macro="" textlink="">
      <xdr:nvSpPr>
        <xdr:cNvPr id="2322" name="Text Box 1">
          <a:extLst>
            <a:ext uri="{FF2B5EF4-FFF2-40B4-BE49-F238E27FC236}">
              <a16:creationId xmlns:a16="http://schemas.microsoft.com/office/drawing/2014/main" id="{5ADFD475-04E3-468E-B3CB-BD9A664A04F9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133</xdr:row>
      <xdr:rowOff>0</xdr:rowOff>
    </xdr:from>
    <xdr:ext cx="57150" cy="809625"/>
    <xdr:sp macro="" textlink="">
      <xdr:nvSpPr>
        <xdr:cNvPr id="2323" name="Text Box 1">
          <a:extLst>
            <a:ext uri="{FF2B5EF4-FFF2-40B4-BE49-F238E27FC236}">
              <a16:creationId xmlns:a16="http://schemas.microsoft.com/office/drawing/2014/main" id="{562DF50B-5C34-495C-A795-4A69D33E52D4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324" name="Text Box 1">
          <a:extLst>
            <a:ext uri="{FF2B5EF4-FFF2-40B4-BE49-F238E27FC236}">
              <a16:creationId xmlns:a16="http://schemas.microsoft.com/office/drawing/2014/main" id="{4460F59C-EFB8-49B3-88B4-6709B8849405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325" name="Text Box 1">
          <a:extLst>
            <a:ext uri="{FF2B5EF4-FFF2-40B4-BE49-F238E27FC236}">
              <a16:creationId xmlns:a16="http://schemas.microsoft.com/office/drawing/2014/main" id="{D59AE378-752A-4620-BC5D-6B72B77073D2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326" name="Text Box 1">
          <a:extLst>
            <a:ext uri="{FF2B5EF4-FFF2-40B4-BE49-F238E27FC236}">
              <a16:creationId xmlns:a16="http://schemas.microsoft.com/office/drawing/2014/main" id="{06528DE3-81C4-40B8-B0AA-E8EFDA5694BB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327" name="Text Box 1">
          <a:extLst>
            <a:ext uri="{FF2B5EF4-FFF2-40B4-BE49-F238E27FC236}">
              <a16:creationId xmlns:a16="http://schemas.microsoft.com/office/drawing/2014/main" id="{1CC2A66B-B757-429C-926E-17607F32FE0E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328" name="Text Box 1">
          <a:extLst>
            <a:ext uri="{FF2B5EF4-FFF2-40B4-BE49-F238E27FC236}">
              <a16:creationId xmlns:a16="http://schemas.microsoft.com/office/drawing/2014/main" id="{6842B3E3-1316-4181-9057-498234D1B1BB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329" name="Text Box 1">
          <a:extLst>
            <a:ext uri="{FF2B5EF4-FFF2-40B4-BE49-F238E27FC236}">
              <a16:creationId xmlns:a16="http://schemas.microsoft.com/office/drawing/2014/main" id="{D69470F9-EE8B-413B-8D20-2D1EDB41A27D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330" name="Text Box 1">
          <a:extLst>
            <a:ext uri="{FF2B5EF4-FFF2-40B4-BE49-F238E27FC236}">
              <a16:creationId xmlns:a16="http://schemas.microsoft.com/office/drawing/2014/main" id="{BB25D7F1-9347-4074-8C32-E01EF3586EB3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331" name="Text Box 1">
          <a:extLst>
            <a:ext uri="{FF2B5EF4-FFF2-40B4-BE49-F238E27FC236}">
              <a16:creationId xmlns:a16="http://schemas.microsoft.com/office/drawing/2014/main" id="{19616D69-13E5-410F-A570-B09D0A269ED3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332" name="Text Box 1">
          <a:extLst>
            <a:ext uri="{FF2B5EF4-FFF2-40B4-BE49-F238E27FC236}">
              <a16:creationId xmlns:a16="http://schemas.microsoft.com/office/drawing/2014/main" id="{1E3423E3-61A7-4E55-A8B9-555E1C5102BA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333" name="Text Box 1">
          <a:extLst>
            <a:ext uri="{FF2B5EF4-FFF2-40B4-BE49-F238E27FC236}">
              <a16:creationId xmlns:a16="http://schemas.microsoft.com/office/drawing/2014/main" id="{D8A442C9-F9C4-4332-8EAE-CE156CB991BF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334" name="Text Box 1">
          <a:extLst>
            <a:ext uri="{FF2B5EF4-FFF2-40B4-BE49-F238E27FC236}">
              <a16:creationId xmlns:a16="http://schemas.microsoft.com/office/drawing/2014/main" id="{5F0E4F1B-D5AD-4CB1-A718-242EC56C952F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335" name="Text Box 1">
          <a:extLst>
            <a:ext uri="{FF2B5EF4-FFF2-40B4-BE49-F238E27FC236}">
              <a16:creationId xmlns:a16="http://schemas.microsoft.com/office/drawing/2014/main" id="{D7DDFE06-E236-44F0-B44E-D8A94C7E05AA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336" name="Text Box 1">
          <a:extLst>
            <a:ext uri="{FF2B5EF4-FFF2-40B4-BE49-F238E27FC236}">
              <a16:creationId xmlns:a16="http://schemas.microsoft.com/office/drawing/2014/main" id="{9D39EDCB-4194-4218-A713-121CDD6F6E0A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337" name="Text Box 1">
          <a:extLst>
            <a:ext uri="{FF2B5EF4-FFF2-40B4-BE49-F238E27FC236}">
              <a16:creationId xmlns:a16="http://schemas.microsoft.com/office/drawing/2014/main" id="{61BDCAA3-4396-4633-8BED-5E73C71B33C6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338" name="Text Box 1">
          <a:extLst>
            <a:ext uri="{FF2B5EF4-FFF2-40B4-BE49-F238E27FC236}">
              <a16:creationId xmlns:a16="http://schemas.microsoft.com/office/drawing/2014/main" id="{E9870999-ED26-4916-8331-FE708563C806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339" name="Text Box 1">
          <a:extLst>
            <a:ext uri="{FF2B5EF4-FFF2-40B4-BE49-F238E27FC236}">
              <a16:creationId xmlns:a16="http://schemas.microsoft.com/office/drawing/2014/main" id="{9207DE82-5AB3-4A04-91F1-BCAA4ECF0B18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340" name="Text Box 1">
          <a:extLst>
            <a:ext uri="{FF2B5EF4-FFF2-40B4-BE49-F238E27FC236}">
              <a16:creationId xmlns:a16="http://schemas.microsoft.com/office/drawing/2014/main" id="{F31DB527-4AE5-4F2F-A910-7EF3C2AE7269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341" name="Text Box 1">
          <a:extLst>
            <a:ext uri="{FF2B5EF4-FFF2-40B4-BE49-F238E27FC236}">
              <a16:creationId xmlns:a16="http://schemas.microsoft.com/office/drawing/2014/main" id="{C79F756D-63A6-4582-8262-93731CC50051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342" name="Text Box 1">
          <a:extLst>
            <a:ext uri="{FF2B5EF4-FFF2-40B4-BE49-F238E27FC236}">
              <a16:creationId xmlns:a16="http://schemas.microsoft.com/office/drawing/2014/main" id="{0A27023A-F63F-4C8F-BB9E-D9F94D325B73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343" name="Text Box 1">
          <a:extLst>
            <a:ext uri="{FF2B5EF4-FFF2-40B4-BE49-F238E27FC236}">
              <a16:creationId xmlns:a16="http://schemas.microsoft.com/office/drawing/2014/main" id="{32A54629-3DB8-4D15-B847-C7F25D64B3D5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344" name="Text Box 1">
          <a:extLst>
            <a:ext uri="{FF2B5EF4-FFF2-40B4-BE49-F238E27FC236}">
              <a16:creationId xmlns:a16="http://schemas.microsoft.com/office/drawing/2014/main" id="{8C8D798B-EDD2-4E6B-9A8B-4EDCB11957D4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345" name="Text Box 1">
          <a:extLst>
            <a:ext uri="{FF2B5EF4-FFF2-40B4-BE49-F238E27FC236}">
              <a16:creationId xmlns:a16="http://schemas.microsoft.com/office/drawing/2014/main" id="{3B33CF4E-470F-464E-A6FC-34EF1555A0D0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346" name="Text Box 1">
          <a:extLst>
            <a:ext uri="{FF2B5EF4-FFF2-40B4-BE49-F238E27FC236}">
              <a16:creationId xmlns:a16="http://schemas.microsoft.com/office/drawing/2014/main" id="{9E8AC1C0-CCD3-41C1-86B6-03AE5623773F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347" name="Text Box 1">
          <a:extLst>
            <a:ext uri="{FF2B5EF4-FFF2-40B4-BE49-F238E27FC236}">
              <a16:creationId xmlns:a16="http://schemas.microsoft.com/office/drawing/2014/main" id="{25D1252D-F308-414C-AB07-BFF644DD77D2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348" name="Text Box 1">
          <a:extLst>
            <a:ext uri="{FF2B5EF4-FFF2-40B4-BE49-F238E27FC236}">
              <a16:creationId xmlns:a16="http://schemas.microsoft.com/office/drawing/2014/main" id="{521AD832-C449-4450-B406-29CC5A7683D2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349" name="Text Box 1">
          <a:extLst>
            <a:ext uri="{FF2B5EF4-FFF2-40B4-BE49-F238E27FC236}">
              <a16:creationId xmlns:a16="http://schemas.microsoft.com/office/drawing/2014/main" id="{C566BF79-DDD9-4335-B07A-ECC3C8C43E65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350" name="Text Box 1">
          <a:extLst>
            <a:ext uri="{FF2B5EF4-FFF2-40B4-BE49-F238E27FC236}">
              <a16:creationId xmlns:a16="http://schemas.microsoft.com/office/drawing/2014/main" id="{FCAAFB04-EE65-4C2E-8E06-F688D631D9F9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351" name="Text Box 1">
          <a:extLst>
            <a:ext uri="{FF2B5EF4-FFF2-40B4-BE49-F238E27FC236}">
              <a16:creationId xmlns:a16="http://schemas.microsoft.com/office/drawing/2014/main" id="{2D46910D-D788-4D3B-B3CA-CE724022EECA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352" name="Text Box 1">
          <a:extLst>
            <a:ext uri="{FF2B5EF4-FFF2-40B4-BE49-F238E27FC236}">
              <a16:creationId xmlns:a16="http://schemas.microsoft.com/office/drawing/2014/main" id="{5AB84D18-EDCE-461E-B843-5A59C0155D1C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353" name="Text Box 1">
          <a:extLst>
            <a:ext uri="{FF2B5EF4-FFF2-40B4-BE49-F238E27FC236}">
              <a16:creationId xmlns:a16="http://schemas.microsoft.com/office/drawing/2014/main" id="{E72FE249-866C-412A-8C51-981E6DC8E394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354" name="Text Box 1">
          <a:extLst>
            <a:ext uri="{FF2B5EF4-FFF2-40B4-BE49-F238E27FC236}">
              <a16:creationId xmlns:a16="http://schemas.microsoft.com/office/drawing/2014/main" id="{82061219-E10C-485F-AC0D-2115B33B2D07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355" name="Text Box 1">
          <a:extLst>
            <a:ext uri="{FF2B5EF4-FFF2-40B4-BE49-F238E27FC236}">
              <a16:creationId xmlns:a16="http://schemas.microsoft.com/office/drawing/2014/main" id="{9A976291-BD14-49AE-8724-D8D174D6C361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356" name="Text Box 1">
          <a:extLst>
            <a:ext uri="{FF2B5EF4-FFF2-40B4-BE49-F238E27FC236}">
              <a16:creationId xmlns:a16="http://schemas.microsoft.com/office/drawing/2014/main" id="{F7F451DA-7BBC-4381-BFD8-F02B2ED3CA3A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357" name="Text Box 1">
          <a:extLst>
            <a:ext uri="{FF2B5EF4-FFF2-40B4-BE49-F238E27FC236}">
              <a16:creationId xmlns:a16="http://schemas.microsoft.com/office/drawing/2014/main" id="{7DBE9603-176F-4A19-8E8B-24A9FC4FBE9A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358" name="Text Box 1">
          <a:extLst>
            <a:ext uri="{FF2B5EF4-FFF2-40B4-BE49-F238E27FC236}">
              <a16:creationId xmlns:a16="http://schemas.microsoft.com/office/drawing/2014/main" id="{ADAED899-243B-4806-8128-BEE4C2E8E58F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359" name="Text Box 1">
          <a:extLst>
            <a:ext uri="{FF2B5EF4-FFF2-40B4-BE49-F238E27FC236}">
              <a16:creationId xmlns:a16="http://schemas.microsoft.com/office/drawing/2014/main" id="{3310F6CA-4DE0-4BFD-86A0-90E7684B5753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360" name="Text Box 1">
          <a:extLst>
            <a:ext uri="{FF2B5EF4-FFF2-40B4-BE49-F238E27FC236}">
              <a16:creationId xmlns:a16="http://schemas.microsoft.com/office/drawing/2014/main" id="{0FA3388E-B025-4B12-9CD2-AA7E972FD418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361" name="Text Box 1">
          <a:extLst>
            <a:ext uri="{FF2B5EF4-FFF2-40B4-BE49-F238E27FC236}">
              <a16:creationId xmlns:a16="http://schemas.microsoft.com/office/drawing/2014/main" id="{9C5DDE48-8DD7-45E1-875C-AEADF7B859E1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362" name="Text Box 1">
          <a:extLst>
            <a:ext uri="{FF2B5EF4-FFF2-40B4-BE49-F238E27FC236}">
              <a16:creationId xmlns:a16="http://schemas.microsoft.com/office/drawing/2014/main" id="{AFD53862-B510-4A07-AFD4-16679E8671F1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363" name="Text Box 1">
          <a:extLst>
            <a:ext uri="{FF2B5EF4-FFF2-40B4-BE49-F238E27FC236}">
              <a16:creationId xmlns:a16="http://schemas.microsoft.com/office/drawing/2014/main" id="{87E941A8-C32A-4EAD-9F40-0C95B11DAF0D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364" name="Text Box 1">
          <a:extLst>
            <a:ext uri="{FF2B5EF4-FFF2-40B4-BE49-F238E27FC236}">
              <a16:creationId xmlns:a16="http://schemas.microsoft.com/office/drawing/2014/main" id="{C8BDF8BE-2A5C-47A1-A793-ED1A9B6803D7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365" name="Text Box 1">
          <a:extLst>
            <a:ext uri="{FF2B5EF4-FFF2-40B4-BE49-F238E27FC236}">
              <a16:creationId xmlns:a16="http://schemas.microsoft.com/office/drawing/2014/main" id="{CF9FFEA2-60CD-409F-9C46-009536B81EF5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366" name="Text Box 1">
          <a:extLst>
            <a:ext uri="{FF2B5EF4-FFF2-40B4-BE49-F238E27FC236}">
              <a16:creationId xmlns:a16="http://schemas.microsoft.com/office/drawing/2014/main" id="{1F6323A7-300E-4E36-A0D7-3FA887B55448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367" name="Text Box 1">
          <a:extLst>
            <a:ext uri="{FF2B5EF4-FFF2-40B4-BE49-F238E27FC236}">
              <a16:creationId xmlns:a16="http://schemas.microsoft.com/office/drawing/2014/main" id="{990C21A9-0EE1-40C4-A8EB-8C4562686B1D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368" name="Text Box 1">
          <a:extLst>
            <a:ext uri="{FF2B5EF4-FFF2-40B4-BE49-F238E27FC236}">
              <a16:creationId xmlns:a16="http://schemas.microsoft.com/office/drawing/2014/main" id="{A7A4D3E7-3260-4DC2-A69E-F5BD9B2E7F06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369" name="Text Box 1">
          <a:extLst>
            <a:ext uri="{FF2B5EF4-FFF2-40B4-BE49-F238E27FC236}">
              <a16:creationId xmlns:a16="http://schemas.microsoft.com/office/drawing/2014/main" id="{DED54105-C5FD-4330-9FFB-FAA2BE0AA631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370" name="Text Box 1">
          <a:extLst>
            <a:ext uri="{FF2B5EF4-FFF2-40B4-BE49-F238E27FC236}">
              <a16:creationId xmlns:a16="http://schemas.microsoft.com/office/drawing/2014/main" id="{687D2BE9-D311-454B-B6F3-8ADF0DAFDE6C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371" name="Text Box 1">
          <a:extLst>
            <a:ext uri="{FF2B5EF4-FFF2-40B4-BE49-F238E27FC236}">
              <a16:creationId xmlns:a16="http://schemas.microsoft.com/office/drawing/2014/main" id="{56E89C08-F47B-4BC6-A38B-C0860E8C50F3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133</xdr:row>
      <xdr:rowOff>0</xdr:rowOff>
    </xdr:from>
    <xdr:ext cx="57150" cy="809625"/>
    <xdr:sp macro="" textlink="">
      <xdr:nvSpPr>
        <xdr:cNvPr id="2372" name="Text Box 1">
          <a:extLst>
            <a:ext uri="{FF2B5EF4-FFF2-40B4-BE49-F238E27FC236}">
              <a16:creationId xmlns:a16="http://schemas.microsoft.com/office/drawing/2014/main" id="{51FA615D-328A-42F9-9E06-FACF523ECEF7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133</xdr:row>
      <xdr:rowOff>0</xdr:rowOff>
    </xdr:from>
    <xdr:ext cx="57150" cy="809625"/>
    <xdr:sp macro="" textlink="">
      <xdr:nvSpPr>
        <xdr:cNvPr id="2373" name="Text Box 1">
          <a:extLst>
            <a:ext uri="{FF2B5EF4-FFF2-40B4-BE49-F238E27FC236}">
              <a16:creationId xmlns:a16="http://schemas.microsoft.com/office/drawing/2014/main" id="{BB02F47B-FC19-443A-8861-A345190A1B50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133</xdr:row>
      <xdr:rowOff>0</xdr:rowOff>
    </xdr:from>
    <xdr:ext cx="57150" cy="809625"/>
    <xdr:sp macro="" textlink="">
      <xdr:nvSpPr>
        <xdr:cNvPr id="2374" name="Text Box 1">
          <a:extLst>
            <a:ext uri="{FF2B5EF4-FFF2-40B4-BE49-F238E27FC236}">
              <a16:creationId xmlns:a16="http://schemas.microsoft.com/office/drawing/2014/main" id="{870F210D-9DF7-4ED0-BADA-7136E2A60CA9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133</xdr:row>
      <xdr:rowOff>0</xdr:rowOff>
    </xdr:from>
    <xdr:ext cx="57150" cy="809625"/>
    <xdr:sp macro="" textlink="">
      <xdr:nvSpPr>
        <xdr:cNvPr id="2375" name="Text Box 1">
          <a:extLst>
            <a:ext uri="{FF2B5EF4-FFF2-40B4-BE49-F238E27FC236}">
              <a16:creationId xmlns:a16="http://schemas.microsoft.com/office/drawing/2014/main" id="{09892F30-CFE6-4E5D-BA29-BA534E315E7E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133</xdr:row>
      <xdr:rowOff>0</xdr:rowOff>
    </xdr:from>
    <xdr:ext cx="57150" cy="809625"/>
    <xdr:sp macro="" textlink="">
      <xdr:nvSpPr>
        <xdr:cNvPr id="2376" name="Text Box 1">
          <a:extLst>
            <a:ext uri="{FF2B5EF4-FFF2-40B4-BE49-F238E27FC236}">
              <a16:creationId xmlns:a16="http://schemas.microsoft.com/office/drawing/2014/main" id="{80644953-181E-4981-ACF5-591CCBDA2887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133</xdr:row>
      <xdr:rowOff>0</xdr:rowOff>
    </xdr:from>
    <xdr:ext cx="57150" cy="809625"/>
    <xdr:sp macro="" textlink="">
      <xdr:nvSpPr>
        <xdr:cNvPr id="2377" name="Text Box 1">
          <a:extLst>
            <a:ext uri="{FF2B5EF4-FFF2-40B4-BE49-F238E27FC236}">
              <a16:creationId xmlns:a16="http://schemas.microsoft.com/office/drawing/2014/main" id="{EF343DB1-F502-404A-A5DD-F594377FB88F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378" name="Text Box 1">
          <a:extLst>
            <a:ext uri="{FF2B5EF4-FFF2-40B4-BE49-F238E27FC236}">
              <a16:creationId xmlns:a16="http://schemas.microsoft.com/office/drawing/2014/main" id="{EDFF7604-8B92-4CD6-8CCC-71B1D1A63418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379" name="Text Box 1">
          <a:extLst>
            <a:ext uri="{FF2B5EF4-FFF2-40B4-BE49-F238E27FC236}">
              <a16:creationId xmlns:a16="http://schemas.microsoft.com/office/drawing/2014/main" id="{1A6E6C96-2EEC-497E-9CFE-F0744C01BA21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380" name="Text Box 1">
          <a:extLst>
            <a:ext uri="{FF2B5EF4-FFF2-40B4-BE49-F238E27FC236}">
              <a16:creationId xmlns:a16="http://schemas.microsoft.com/office/drawing/2014/main" id="{8CE3873B-793E-44C3-B98E-0B415C4C0ED2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381" name="Text Box 1">
          <a:extLst>
            <a:ext uri="{FF2B5EF4-FFF2-40B4-BE49-F238E27FC236}">
              <a16:creationId xmlns:a16="http://schemas.microsoft.com/office/drawing/2014/main" id="{6BC2A2C5-E1EF-4529-959B-72286F068992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382" name="Text Box 1">
          <a:extLst>
            <a:ext uri="{FF2B5EF4-FFF2-40B4-BE49-F238E27FC236}">
              <a16:creationId xmlns:a16="http://schemas.microsoft.com/office/drawing/2014/main" id="{F34786A7-8BC1-45CB-84D1-63FC7DFF7F3C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383" name="Text Box 1">
          <a:extLst>
            <a:ext uri="{FF2B5EF4-FFF2-40B4-BE49-F238E27FC236}">
              <a16:creationId xmlns:a16="http://schemas.microsoft.com/office/drawing/2014/main" id="{0D659885-E296-4289-82F0-FF963E1BE145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384" name="Text Box 1">
          <a:extLst>
            <a:ext uri="{FF2B5EF4-FFF2-40B4-BE49-F238E27FC236}">
              <a16:creationId xmlns:a16="http://schemas.microsoft.com/office/drawing/2014/main" id="{E2CA8C90-3941-4DD5-AE50-8368A51A96BA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385" name="Text Box 1">
          <a:extLst>
            <a:ext uri="{FF2B5EF4-FFF2-40B4-BE49-F238E27FC236}">
              <a16:creationId xmlns:a16="http://schemas.microsoft.com/office/drawing/2014/main" id="{3723A7B8-4960-4D9D-9AB3-EE3BF2CFE84F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386" name="Text Box 1">
          <a:extLst>
            <a:ext uri="{FF2B5EF4-FFF2-40B4-BE49-F238E27FC236}">
              <a16:creationId xmlns:a16="http://schemas.microsoft.com/office/drawing/2014/main" id="{DADD8689-E894-4C6B-9383-F7D6FBBC669F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387" name="Text Box 1">
          <a:extLst>
            <a:ext uri="{FF2B5EF4-FFF2-40B4-BE49-F238E27FC236}">
              <a16:creationId xmlns:a16="http://schemas.microsoft.com/office/drawing/2014/main" id="{75EB4C4F-290F-456A-B1F2-D238A964B355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388" name="Text Box 1">
          <a:extLst>
            <a:ext uri="{FF2B5EF4-FFF2-40B4-BE49-F238E27FC236}">
              <a16:creationId xmlns:a16="http://schemas.microsoft.com/office/drawing/2014/main" id="{E9E8E3F7-657D-4B24-9431-FD0EBABD3E49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389" name="Text Box 1">
          <a:extLst>
            <a:ext uri="{FF2B5EF4-FFF2-40B4-BE49-F238E27FC236}">
              <a16:creationId xmlns:a16="http://schemas.microsoft.com/office/drawing/2014/main" id="{AB1C7A12-C29C-40E7-BE4F-5E267BE54A9B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390" name="Text Box 1">
          <a:extLst>
            <a:ext uri="{FF2B5EF4-FFF2-40B4-BE49-F238E27FC236}">
              <a16:creationId xmlns:a16="http://schemas.microsoft.com/office/drawing/2014/main" id="{9C70F507-C1F8-4DA6-9DB5-3851051DF942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391" name="Text Box 1">
          <a:extLst>
            <a:ext uri="{FF2B5EF4-FFF2-40B4-BE49-F238E27FC236}">
              <a16:creationId xmlns:a16="http://schemas.microsoft.com/office/drawing/2014/main" id="{F07AE8D0-6996-46E1-A4F9-50CA54DC7135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392" name="Text Box 1">
          <a:extLst>
            <a:ext uri="{FF2B5EF4-FFF2-40B4-BE49-F238E27FC236}">
              <a16:creationId xmlns:a16="http://schemas.microsoft.com/office/drawing/2014/main" id="{5F0003E8-D5D7-4837-AE8D-4E52458BF082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393" name="Text Box 1">
          <a:extLst>
            <a:ext uri="{FF2B5EF4-FFF2-40B4-BE49-F238E27FC236}">
              <a16:creationId xmlns:a16="http://schemas.microsoft.com/office/drawing/2014/main" id="{97D90491-2575-4CCB-8B3D-136E441BF4D3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394" name="Text Box 1">
          <a:extLst>
            <a:ext uri="{FF2B5EF4-FFF2-40B4-BE49-F238E27FC236}">
              <a16:creationId xmlns:a16="http://schemas.microsoft.com/office/drawing/2014/main" id="{0DB7975C-41A1-4D57-8DF7-DF1E1C02907F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395" name="Text Box 1">
          <a:extLst>
            <a:ext uri="{FF2B5EF4-FFF2-40B4-BE49-F238E27FC236}">
              <a16:creationId xmlns:a16="http://schemas.microsoft.com/office/drawing/2014/main" id="{259951BF-95D2-4F15-9277-0D65697ABA9A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396" name="Text Box 1">
          <a:extLst>
            <a:ext uri="{FF2B5EF4-FFF2-40B4-BE49-F238E27FC236}">
              <a16:creationId xmlns:a16="http://schemas.microsoft.com/office/drawing/2014/main" id="{829B7011-7517-445F-8D77-7038DB771483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397" name="Text Box 1">
          <a:extLst>
            <a:ext uri="{FF2B5EF4-FFF2-40B4-BE49-F238E27FC236}">
              <a16:creationId xmlns:a16="http://schemas.microsoft.com/office/drawing/2014/main" id="{E0726B6D-B7BC-4B30-AAFE-396546CC31AF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398" name="Text Box 1">
          <a:extLst>
            <a:ext uri="{FF2B5EF4-FFF2-40B4-BE49-F238E27FC236}">
              <a16:creationId xmlns:a16="http://schemas.microsoft.com/office/drawing/2014/main" id="{1CB30049-6D0C-4695-BE42-FCB5C5AE1A86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399" name="Text Box 1">
          <a:extLst>
            <a:ext uri="{FF2B5EF4-FFF2-40B4-BE49-F238E27FC236}">
              <a16:creationId xmlns:a16="http://schemas.microsoft.com/office/drawing/2014/main" id="{A651D498-DA87-478C-A1A5-7B69F59E2705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400" name="Text Box 1">
          <a:extLst>
            <a:ext uri="{FF2B5EF4-FFF2-40B4-BE49-F238E27FC236}">
              <a16:creationId xmlns:a16="http://schemas.microsoft.com/office/drawing/2014/main" id="{EDB8C290-EAF2-4D76-AE51-6E1528C0B28B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401" name="Text Box 1">
          <a:extLst>
            <a:ext uri="{FF2B5EF4-FFF2-40B4-BE49-F238E27FC236}">
              <a16:creationId xmlns:a16="http://schemas.microsoft.com/office/drawing/2014/main" id="{73D7DB68-E32B-4BD0-AB77-8A99307E3611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402" name="Text Box 1">
          <a:extLst>
            <a:ext uri="{FF2B5EF4-FFF2-40B4-BE49-F238E27FC236}">
              <a16:creationId xmlns:a16="http://schemas.microsoft.com/office/drawing/2014/main" id="{85B5F53F-F2A5-44F3-A85F-1EA9788AD65F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403" name="Text Box 1">
          <a:extLst>
            <a:ext uri="{FF2B5EF4-FFF2-40B4-BE49-F238E27FC236}">
              <a16:creationId xmlns:a16="http://schemas.microsoft.com/office/drawing/2014/main" id="{70134315-2760-4EB7-88BE-07B4AEBC080D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404" name="Text Box 1">
          <a:extLst>
            <a:ext uri="{FF2B5EF4-FFF2-40B4-BE49-F238E27FC236}">
              <a16:creationId xmlns:a16="http://schemas.microsoft.com/office/drawing/2014/main" id="{D5D1BC59-FC04-46A7-A686-5EA212F0D206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405" name="Text Box 1">
          <a:extLst>
            <a:ext uri="{FF2B5EF4-FFF2-40B4-BE49-F238E27FC236}">
              <a16:creationId xmlns:a16="http://schemas.microsoft.com/office/drawing/2014/main" id="{D46176AB-DFAC-42E4-9404-6FD721EF6CF7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406" name="Text Box 1">
          <a:extLst>
            <a:ext uri="{FF2B5EF4-FFF2-40B4-BE49-F238E27FC236}">
              <a16:creationId xmlns:a16="http://schemas.microsoft.com/office/drawing/2014/main" id="{D821D5AE-0822-4327-A7AE-F32F83C7033D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407" name="Text Box 1">
          <a:extLst>
            <a:ext uri="{FF2B5EF4-FFF2-40B4-BE49-F238E27FC236}">
              <a16:creationId xmlns:a16="http://schemas.microsoft.com/office/drawing/2014/main" id="{1F2E0476-5123-4F6F-AE5F-565656FA408B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408" name="Text Box 1">
          <a:extLst>
            <a:ext uri="{FF2B5EF4-FFF2-40B4-BE49-F238E27FC236}">
              <a16:creationId xmlns:a16="http://schemas.microsoft.com/office/drawing/2014/main" id="{417424E3-F384-4444-8CD6-DD9447FA2472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409" name="Text Box 1">
          <a:extLst>
            <a:ext uri="{FF2B5EF4-FFF2-40B4-BE49-F238E27FC236}">
              <a16:creationId xmlns:a16="http://schemas.microsoft.com/office/drawing/2014/main" id="{46D5CE36-E958-4B2D-8920-671A933AD8BD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410" name="Text Box 1">
          <a:extLst>
            <a:ext uri="{FF2B5EF4-FFF2-40B4-BE49-F238E27FC236}">
              <a16:creationId xmlns:a16="http://schemas.microsoft.com/office/drawing/2014/main" id="{A54CC6B8-414F-49F4-BAB8-ADCF51EC4B3A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411" name="Text Box 1">
          <a:extLst>
            <a:ext uri="{FF2B5EF4-FFF2-40B4-BE49-F238E27FC236}">
              <a16:creationId xmlns:a16="http://schemas.microsoft.com/office/drawing/2014/main" id="{A2D8B2CF-04DD-4F0A-BB52-645FA5582FBA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412" name="Text Box 1">
          <a:extLst>
            <a:ext uri="{FF2B5EF4-FFF2-40B4-BE49-F238E27FC236}">
              <a16:creationId xmlns:a16="http://schemas.microsoft.com/office/drawing/2014/main" id="{7CADAD49-2BCE-44C5-AA9D-8C594AC9D6AE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413" name="Text Box 1">
          <a:extLst>
            <a:ext uri="{FF2B5EF4-FFF2-40B4-BE49-F238E27FC236}">
              <a16:creationId xmlns:a16="http://schemas.microsoft.com/office/drawing/2014/main" id="{D108EE44-3F03-4E37-A304-5B8DF588A1CE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414" name="Text Box 1">
          <a:extLst>
            <a:ext uri="{FF2B5EF4-FFF2-40B4-BE49-F238E27FC236}">
              <a16:creationId xmlns:a16="http://schemas.microsoft.com/office/drawing/2014/main" id="{49EF5266-21FD-4002-8264-91B22E62DF48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415" name="Text Box 1">
          <a:extLst>
            <a:ext uri="{FF2B5EF4-FFF2-40B4-BE49-F238E27FC236}">
              <a16:creationId xmlns:a16="http://schemas.microsoft.com/office/drawing/2014/main" id="{76F2AFD1-8BD1-42D4-9E9F-A6D49310281B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416" name="Text Box 1">
          <a:extLst>
            <a:ext uri="{FF2B5EF4-FFF2-40B4-BE49-F238E27FC236}">
              <a16:creationId xmlns:a16="http://schemas.microsoft.com/office/drawing/2014/main" id="{6D05F480-BC34-4B56-9170-7721FE8101B8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417" name="Text Box 1">
          <a:extLst>
            <a:ext uri="{FF2B5EF4-FFF2-40B4-BE49-F238E27FC236}">
              <a16:creationId xmlns:a16="http://schemas.microsoft.com/office/drawing/2014/main" id="{286A27A9-F4FC-44EF-8CF5-3B21C25E61E5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418" name="Text Box 1">
          <a:extLst>
            <a:ext uri="{FF2B5EF4-FFF2-40B4-BE49-F238E27FC236}">
              <a16:creationId xmlns:a16="http://schemas.microsoft.com/office/drawing/2014/main" id="{4FCA9685-0438-4CBA-A7C8-BF6BB22A662F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419" name="Text Box 1">
          <a:extLst>
            <a:ext uri="{FF2B5EF4-FFF2-40B4-BE49-F238E27FC236}">
              <a16:creationId xmlns:a16="http://schemas.microsoft.com/office/drawing/2014/main" id="{C5AB9D58-7AC1-4907-906D-BE27B7FE874B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420" name="Text Box 1">
          <a:extLst>
            <a:ext uri="{FF2B5EF4-FFF2-40B4-BE49-F238E27FC236}">
              <a16:creationId xmlns:a16="http://schemas.microsoft.com/office/drawing/2014/main" id="{BB50783D-B635-4D2A-9888-429992601007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421" name="Text Box 1">
          <a:extLst>
            <a:ext uri="{FF2B5EF4-FFF2-40B4-BE49-F238E27FC236}">
              <a16:creationId xmlns:a16="http://schemas.microsoft.com/office/drawing/2014/main" id="{4062FA35-D744-44C1-92D9-3A8F03F1355C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422" name="Text Box 1">
          <a:extLst>
            <a:ext uri="{FF2B5EF4-FFF2-40B4-BE49-F238E27FC236}">
              <a16:creationId xmlns:a16="http://schemas.microsoft.com/office/drawing/2014/main" id="{A9E172D8-CD78-4E73-B1C6-69388B723F2D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423" name="Text Box 1">
          <a:extLst>
            <a:ext uri="{FF2B5EF4-FFF2-40B4-BE49-F238E27FC236}">
              <a16:creationId xmlns:a16="http://schemas.microsoft.com/office/drawing/2014/main" id="{A096A9D7-6960-4CE6-B25C-DB2C522BA052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424" name="Text Box 1">
          <a:extLst>
            <a:ext uri="{FF2B5EF4-FFF2-40B4-BE49-F238E27FC236}">
              <a16:creationId xmlns:a16="http://schemas.microsoft.com/office/drawing/2014/main" id="{56B97503-8173-4632-9EFA-E4953320C3BB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425" name="Text Box 1">
          <a:extLst>
            <a:ext uri="{FF2B5EF4-FFF2-40B4-BE49-F238E27FC236}">
              <a16:creationId xmlns:a16="http://schemas.microsoft.com/office/drawing/2014/main" id="{7E812F44-380E-46FB-810B-E63DA5AF4A8D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133</xdr:row>
      <xdr:rowOff>0</xdr:rowOff>
    </xdr:from>
    <xdr:ext cx="57150" cy="809625"/>
    <xdr:sp macro="" textlink="">
      <xdr:nvSpPr>
        <xdr:cNvPr id="2426" name="Text Box 1">
          <a:extLst>
            <a:ext uri="{FF2B5EF4-FFF2-40B4-BE49-F238E27FC236}">
              <a16:creationId xmlns:a16="http://schemas.microsoft.com/office/drawing/2014/main" id="{1A5B7EA8-4954-4824-8150-5DC5C6BAF89F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133</xdr:row>
      <xdr:rowOff>0</xdr:rowOff>
    </xdr:from>
    <xdr:ext cx="57150" cy="809625"/>
    <xdr:sp macro="" textlink="">
      <xdr:nvSpPr>
        <xdr:cNvPr id="2427" name="Text Box 1">
          <a:extLst>
            <a:ext uri="{FF2B5EF4-FFF2-40B4-BE49-F238E27FC236}">
              <a16:creationId xmlns:a16="http://schemas.microsoft.com/office/drawing/2014/main" id="{165AD3B8-9B56-4E05-91D2-2CBE6E5CF6B7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133</xdr:row>
      <xdr:rowOff>0</xdr:rowOff>
    </xdr:from>
    <xdr:ext cx="57150" cy="809625"/>
    <xdr:sp macro="" textlink="">
      <xdr:nvSpPr>
        <xdr:cNvPr id="2428" name="Text Box 1">
          <a:extLst>
            <a:ext uri="{FF2B5EF4-FFF2-40B4-BE49-F238E27FC236}">
              <a16:creationId xmlns:a16="http://schemas.microsoft.com/office/drawing/2014/main" id="{D1ECE59E-AA8F-4F07-96A1-C861643E5148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133</xdr:row>
      <xdr:rowOff>0</xdr:rowOff>
    </xdr:from>
    <xdr:ext cx="57150" cy="809625"/>
    <xdr:sp macro="" textlink="">
      <xdr:nvSpPr>
        <xdr:cNvPr id="2429" name="Text Box 1">
          <a:extLst>
            <a:ext uri="{FF2B5EF4-FFF2-40B4-BE49-F238E27FC236}">
              <a16:creationId xmlns:a16="http://schemas.microsoft.com/office/drawing/2014/main" id="{41D47465-8731-40DC-8F00-9BAD30AFF711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133</xdr:row>
      <xdr:rowOff>0</xdr:rowOff>
    </xdr:from>
    <xdr:ext cx="57150" cy="809625"/>
    <xdr:sp macro="" textlink="">
      <xdr:nvSpPr>
        <xdr:cNvPr id="2430" name="Text Box 1">
          <a:extLst>
            <a:ext uri="{FF2B5EF4-FFF2-40B4-BE49-F238E27FC236}">
              <a16:creationId xmlns:a16="http://schemas.microsoft.com/office/drawing/2014/main" id="{FF5F4393-6E2D-4729-90BB-2FEDA3AF996C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133</xdr:row>
      <xdr:rowOff>0</xdr:rowOff>
    </xdr:from>
    <xdr:ext cx="57150" cy="809625"/>
    <xdr:sp macro="" textlink="">
      <xdr:nvSpPr>
        <xdr:cNvPr id="2431" name="Text Box 1">
          <a:extLst>
            <a:ext uri="{FF2B5EF4-FFF2-40B4-BE49-F238E27FC236}">
              <a16:creationId xmlns:a16="http://schemas.microsoft.com/office/drawing/2014/main" id="{CDCE92BA-6DDD-467B-A64C-04E6B5C3CEA6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432" name="Text Box 1">
          <a:extLst>
            <a:ext uri="{FF2B5EF4-FFF2-40B4-BE49-F238E27FC236}">
              <a16:creationId xmlns:a16="http://schemas.microsoft.com/office/drawing/2014/main" id="{D1F172B5-EE25-490A-82D6-7E77CCA245B7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433" name="Text Box 1">
          <a:extLst>
            <a:ext uri="{FF2B5EF4-FFF2-40B4-BE49-F238E27FC236}">
              <a16:creationId xmlns:a16="http://schemas.microsoft.com/office/drawing/2014/main" id="{4DC5277B-FF95-410F-AE6D-B15CD02FEE17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434" name="Text Box 1">
          <a:extLst>
            <a:ext uri="{FF2B5EF4-FFF2-40B4-BE49-F238E27FC236}">
              <a16:creationId xmlns:a16="http://schemas.microsoft.com/office/drawing/2014/main" id="{C33C9A5F-9832-4DBA-9AD0-629122A8C3DA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435" name="Text Box 1">
          <a:extLst>
            <a:ext uri="{FF2B5EF4-FFF2-40B4-BE49-F238E27FC236}">
              <a16:creationId xmlns:a16="http://schemas.microsoft.com/office/drawing/2014/main" id="{FABC665A-FCBF-4E19-BD25-06BA2C5ABEC7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436" name="Text Box 1">
          <a:extLst>
            <a:ext uri="{FF2B5EF4-FFF2-40B4-BE49-F238E27FC236}">
              <a16:creationId xmlns:a16="http://schemas.microsoft.com/office/drawing/2014/main" id="{B6D5B142-25D0-4C02-9A80-5F3D9D3810BE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437" name="Text Box 1">
          <a:extLst>
            <a:ext uri="{FF2B5EF4-FFF2-40B4-BE49-F238E27FC236}">
              <a16:creationId xmlns:a16="http://schemas.microsoft.com/office/drawing/2014/main" id="{4CF48D4A-6E3E-4C71-A63B-3384FD639C48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438" name="Text Box 1">
          <a:extLst>
            <a:ext uri="{FF2B5EF4-FFF2-40B4-BE49-F238E27FC236}">
              <a16:creationId xmlns:a16="http://schemas.microsoft.com/office/drawing/2014/main" id="{E3C24B54-8435-468A-8656-BB0A5D15685C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439" name="Text Box 1">
          <a:extLst>
            <a:ext uri="{FF2B5EF4-FFF2-40B4-BE49-F238E27FC236}">
              <a16:creationId xmlns:a16="http://schemas.microsoft.com/office/drawing/2014/main" id="{8A2EBC66-2225-47D2-A1F7-8F03DEA1234C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440" name="Text Box 1">
          <a:extLst>
            <a:ext uri="{FF2B5EF4-FFF2-40B4-BE49-F238E27FC236}">
              <a16:creationId xmlns:a16="http://schemas.microsoft.com/office/drawing/2014/main" id="{F3DC9120-7ACD-4821-BF62-D60485CA94ED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441" name="Text Box 1">
          <a:extLst>
            <a:ext uri="{FF2B5EF4-FFF2-40B4-BE49-F238E27FC236}">
              <a16:creationId xmlns:a16="http://schemas.microsoft.com/office/drawing/2014/main" id="{F9A97B49-953D-423F-9D34-101B06778414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442" name="Text Box 1">
          <a:extLst>
            <a:ext uri="{FF2B5EF4-FFF2-40B4-BE49-F238E27FC236}">
              <a16:creationId xmlns:a16="http://schemas.microsoft.com/office/drawing/2014/main" id="{BB215761-2CC2-497B-86E6-9A7195D3DE1A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443" name="Text Box 1">
          <a:extLst>
            <a:ext uri="{FF2B5EF4-FFF2-40B4-BE49-F238E27FC236}">
              <a16:creationId xmlns:a16="http://schemas.microsoft.com/office/drawing/2014/main" id="{8D87EB9F-D78C-47DC-A03B-E15FB6812766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444" name="Text Box 1">
          <a:extLst>
            <a:ext uri="{FF2B5EF4-FFF2-40B4-BE49-F238E27FC236}">
              <a16:creationId xmlns:a16="http://schemas.microsoft.com/office/drawing/2014/main" id="{02386166-40D7-406F-9C58-EB7E0790DA60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445" name="Text Box 1">
          <a:extLst>
            <a:ext uri="{FF2B5EF4-FFF2-40B4-BE49-F238E27FC236}">
              <a16:creationId xmlns:a16="http://schemas.microsoft.com/office/drawing/2014/main" id="{CF0B9AAE-51A8-4CB3-8F0D-A2E0B1094478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446" name="Text Box 1">
          <a:extLst>
            <a:ext uri="{FF2B5EF4-FFF2-40B4-BE49-F238E27FC236}">
              <a16:creationId xmlns:a16="http://schemas.microsoft.com/office/drawing/2014/main" id="{16EF6D67-8993-4F99-935F-773CA1B5925F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447" name="Text Box 1">
          <a:extLst>
            <a:ext uri="{FF2B5EF4-FFF2-40B4-BE49-F238E27FC236}">
              <a16:creationId xmlns:a16="http://schemas.microsoft.com/office/drawing/2014/main" id="{4B8D35C8-5A81-4788-A184-2464D1396B7F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448" name="Text Box 1">
          <a:extLst>
            <a:ext uri="{FF2B5EF4-FFF2-40B4-BE49-F238E27FC236}">
              <a16:creationId xmlns:a16="http://schemas.microsoft.com/office/drawing/2014/main" id="{03E230A3-BD26-47D7-A310-E779313CE47B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449" name="Text Box 1">
          <a:extLst>
            <a:ext uri="{FF2B5EF4-FFF2-40B4-BE49-F238E27FC236}">
              <a16:creationId xmlns:a16="http://schemas.microsoft.com/office/drawing/2014/main" id="{25C3B1DE-2258-4625-844E-6E632BB75387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450" name="Text Box 1">
          <a:extLst>
            <a:ext uri="{FF2B5EF4-FFF2-40B4-BE49-F238E27FC236}">
              <a16:creationId xmlns:a16="http://schemas.microsoft.com/office/drawing/2014/main" id="{90713872-BE1D-4330-BB5A-2968C6353815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451" name="Text Box 1">
          <a:extLst>
            <a:ext uri="{FF2B5EF4-FFF2-40B4-BE49-F238E27FC236}">
              <a16:creationId xmlns:a16="http://schemas.microsoft.com/office/drawing/2014/main" id="{76E26EF4-BEBC-4A25-8C0A-D7744442721E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452" name="Text Box 1">
          <a:extLst>
            <a:ext uri="{FF2B5EF4-FFF2-40B4-BE49-F238E27FC236}">
              <a16:creationId xmlns:a16="http://schemas.microsoft.com/office/drawing/2014/main" id="{E9F76AC4-2C96-4A62-9376-E9B77CC38002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453" name="Text Box 1">
          <a:extLst>
            <a:ext uri="{FF2B5EF4-FFF2-40B4-BE49-F238E27FC236}">
              <a16:creationId xmlns:a16="http://schemas.microsoft.com/office/drawing/2014/main" id="{212CC7F2-EB4A-4968-B334-19EF90286D58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454" name="Text Box 1">
          <a:extLst>
            <a:ext uri="{FF2B5EF4-FFF2-40B4-BE49-F238E27FC236}">
              <a16:creationId xmlns:a16="http://schemas.microsoft.com/office/drawing/2014/main" id="{5A073323-96FE-4BFB-A85C-07EDAEEE0030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455" name="Text Box 1">
          <a:extLst>
            <a:ext uri="{FF2B5EF4-FFF2-40B4-BE49-F238E27FC236}">
              <a16:creationId xmlns:a16="http://schemas.microsoft.com/office/drawing/2014/main" id="{30F9B77A-C4DE-4177-87FC-5E6BC441D32E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456" name="Text Box 1">
          <a:extLst>
            <a:ext uri="{FF2B5EF4-FFF2-40B4-BE49-F238E27FC236}">
              <a16:creationId xmlns:a16="http://schemas.microsoft.com/office/drawing/2014/main" id="{A3F4E763-B601-434B-9273-AA9E1131EFA7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457" name="Text Box 1">
          <a:extLst>
            <a:ext uri="{FF2B5EF4-FFF2-40B4-BE49-F238E27FC236}">
              <a16:creationId xmlns:a16="http://schemas.microsoft.com/office/drawing/2014/main" id="{A088932C-5209-43A8-9A1C-4D801350F2C4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458" name="Text Box 1">
          <a:extLst>
            <a:ext uri="{FF2B5EF4-FFF2-40B4-BE49-F238E27FC236}">
              <a16:creationId xmlns:a16="http://schemas.microsoft.com/office/drawing/2014/main" id="{70FBDEE7-B564-478C-B77B-0BDB30985B3A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459" name="Text Box 1">
          <a:extLst>
            <a:ext uri="{FF2B5EF4-FFF2-40B4-BE49-F238E27FC236}">
              <a16:creationId xmlns:a16="http://schemas.microsoft.com/office/drawing/2014/main" id="{A46A0BC7-2807-4867-9D5C-9918FBAACABB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460" name="Text Box 1">
          <a:extLst>
            <a:ext uri="{FF2B5EF4-FFF2-40B4-BE49-F238E27FC236}">
              <a16:creationId xmlns:a16="http://schemas.microsoft.com/office/drawing/2014/main" id="{7A5A40D3-CE00-4460-9106-6B83D1975CBD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461" name="Text Box 1">
          <a:extLst>
            <a:ext uri="{FF2B5EF4-FFF2-40B4-BE49-F238E27FC236}">
              <a16:creationId xmlns:a16="http://schemas.microsoft.com/office/drawing/2014/main" id="{C23E75BA-A41A-47D6-B3F9-24B7E276AA7C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462" name="Text Box 1">
          <a:extLst>
            <a:ext uri="{FF2B5EF4-FFF2-40B4-BE49-F238E27FC236}">
              <a16:creationId xmlns:a16="http://schemas.microsoft.com/office/drawing/2014/main" id="{0ABD6FCF-0165-48B5-B66F-FBC692D8E067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463" name="Text Box 1">
          <a:extLst>
            <a:ext uri="{FF2B5EF4-FFF2-40B4-BE49-F238E27FC236}">
              <a16:creationId xmlns:a16="http://schemas.microsoft.com/office/drawing/2014/main" id="{5ECD7595-8B3D-4CD3-8D37-ABC09BFFEA5C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464" name="Text Box 1">
          <a:extLst>
            <a:ext uri="{FF2B5EF4-FFF2-40B4-BE49-F238E27FC236}">
              <a16:creationId xmlns:a16="http://schemas.microsoft.com/office/drawing/2014/main" id="{474F90B3-46FB-4E90-9D3D-E234BCF4F35F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465" name="Text Box 1">
          <a:extLst>
            <a:ext uri="{FF2B5EF4-FFF2-40B4-BE49-F238E27FC236}">
              <a16:creationId xmlns:a16="http://schemas.microsoft.com/office/drawing/2014/main" id="{F581A818-BD13-4BD7-8898-836EA39C6889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466" name="Text Box 1">
          <a:extLst>
            <a:ext uri="{FF2B5EF4-FFF2-40B4-BE49-F238E27FC236}">
              <a16:creationId xmlns:a16="http://schemas.microsoft.com/office/drawing/2014/main" id="{59C9B994-A524-4432-9D91-5293DD0B125A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467" name="Text Box 1">
          <a:extLst>
            <a:ext uri="{FF2B5EF4-FFF2-40B4-BE49-F238E27FC236}">
              <a16:creationId xmlns:a16="http://schemas.microsoft.com/office/drawing/2014/main" id="{37013D8F-49CC-43EF-B453-A6246EB49CD2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468" name="Text Box 1">
          <a:extLst>
            <a:ext uri="{FF2B5EF4-FFF2-40B4-BE49-F238E27FC236}">
              <a16:creationId xmlns:a16="http://schemas.microsoft.com/office/drawing/2014/main" id="{2ECF47F8-5389-4774-BA0A-9C9DE2A8E04B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469" name="Text Box 1">
          <a:extLst>
            <a:ext uri="{FF2B5EF4-FFF2-40B4-BE49-F238E27FC236}">
              <a16:creationId xmlns:a16="http://schemas.microsoft.com/office/drawing/2014/main" id="{AE2A5857-2F2B-484B-9C4E-4F1C71B019A5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470" name="Text Box 1">
          <a:extLst>
            <a:ext uri="{FF2B5EF4-FFF2-40B4-BE49-F238E27FC236}">
              <a16:creationId xmlns:a16="http://schemas.microsoft.com/office/drawing/2014/main" id="{392B29D8-6E8E-4D23-86F8-548B3C828097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471" name="Text Box 1">
          <a:extLst>
            <a:ext uri="{FF2B5EF4-FFF2-40B4-BE49-F238E27FC236}">
              <a16:creationId xmlns:a16="http://schemas.microsoft.com/office/drawing/2014/main" id="{920CA456-9EAF-4FA1-9433-BFA3B80B4BE6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472" name="Text Box 1">
          <a:extLst>
            <a:ext uri="{FF2B5EF4-FFF2-40B4-BE49-F238E27FC236}">
              <a16:creationId xmlns:a16="http://schemas.microsoft.com/office/drawing/2014/main" id="{BFC02D51-D699-42B3-B650-E4ED6797F46D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473" name="Text Box 1">
          <a:extLst>
            <a:ext uri="{FF2B5EF4-FFF2-40B4-BE49-F238E27FC236}">
              <a16:creationId xmlns:a16="http://schemas.microsoft.com/office/drawing/2014/main" id="{45736075-7815-4670-B85F-307963DD1783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474" name="Text Box 1">
          <a:extLst>
            <a:ext uri="{FF2B5EF4-FFF2-40B4-BE49-F238E27FC236}">
              <a16:creationId xmlns:a16="http://schemas.microsoft.com/office/drawing/2014/main" id="{65B2EB58-36EB-4FC8-8F28-CEC19B4768E4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475" name="Text Box 1">
          <a:extLst>
            <a:ext uri="{FF2B5EF4-FFF2-40B4-BE49-F238E27FC236}">
              <a16:creationId xmlns:a16="http://schemas.microsoft.com/office/drawing/2014/main" id="{2020A06E-1AF4-43D4-B985-CC7226B08678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476" name="Text Box 1">
          <a:extLst>
            <a:ext uri="{FF2B5EF4-FFF2-40B4-BE49-F238E27FC236}">
              <a16:creationId xmlns:a16="http://schemas.microsoft.com/office/drawing/2014/main" id="{8DA6E9AF-BAF8-484F-92AA-BF71AB3E8031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477" name="Text Box 1">
          <a:extLst>
            <a:ext uri="{FF2B5EF4-FFF2-40B4-BE49-F238E27FC236}">
              <a16:creationId xmlns:a16="http://schemas.microsoft.com/office/drawing/2014/main" id="{3A81335B-6678-47FE-92A2-4C161C5A05AF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478" name="Text Box 1">
          <a:extLst>
            <a:ext uri="{FF2B5EF4-FFF2-40B4-BE49-F238E27FC236}">
              <a16:creationId xmlns:a16="http://schemas.microsoft.com/office/drawing/2014/main" id="{F808FABA-70D5-432C-89E4-6CE00B8F5FA1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479" name="Text Box 1">
          <a:extLst>
            <a:ext uri="{FF2B5EF4-FFF2-40B4-BE49-F238E27FC236}">
              <a16:creationId xmlns:a16="http://schemas.microsoft.com/office/drawing/2014/main" id="{CE2AC4F7-82AE-4AEB-93F9-D3C0248564C6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133</xdr:row>
      <xdr:rowOff>0</xdr:rowOff>
    </xdr:from>
    <xdr:ext cx="57150" cy="809625"/>
    <xdr:sp macro="" textlink="">
      <xdr:nvSpPr>
        <xdr:cNvPr id="2480" name="Text Box 1">
          <a:extLst>
            <a:ext uri="{FF2B5EF4-FFF2-40B4-BE49-F238E27FC236}">
              <a16:creationId xmlns:a16="http://schemas.microsoft.com/office/drawing/2014/main" id="{1D38A9D1-355A-4D90-B726-80DF222B23E2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133</xdr:row>
      <xdr:rowOff>0</xdr:rowOff>
    </xdr:from>
    <xdr:ext cx="57150" cy="809625"/>
    <xdr:sp macro="" textlink="">
      <xdr:nvSpPr>
        <xdr:cNvPr id="2481" name="Text Box 1">
          <a:extLst>
            <a:ext uri="{FF2B5EF4-FFF2-40B4-BE49-F238E27FC236}">
              <a16:creationId xmlns:a16="http://schemas.microsoft.com/office/drawing/2014/main" id="{F9B4F2F2-3956-4349-A7B7-DE7B9158C440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133</xdr:row>
      <xdr:rowOff>0</xdr:rowOff>
    </xdr:from>
    <xdr:ext cx="57150" cy="809625"/>
    <xdr:sp macro="" textlink="">
      <xdr:nvSpPr>
        <xdr:cNvPr id="2482" name="Text Box 1">
          <a:extLst>
            <a:ext uri="{FF2B5EF4-FFF2-40B4-BE49-F238E27FC236}">
              <a16:creationId xmlns:a16="http://schemas.microsoft.com/office/drawing/2014/main" id="{191AFDFD-2A13-45AC-8F16-E4313474FC83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133</xdr:row>
      <xdr:rowOff>0</xdr:rowOff>
    </xdr:from>
    <xdr:ext cx="57150" cy="809625"/>
    <xdr:sp macro="" textlink="">
      <xdr:nvSpPr>
        <xdr:cNvPr id="2483" name="Text Box 1">
          <a:extLst>
            <a:ext uri="{FF2B5EF4-FFF2-40B4-BE49-F238E27FC236}">
              <a16:creationId xmlns:a16="http://schemas.microsoft.com/office/drawing/2014/main" id="{7F825303-8D8A-4386-863D-6EDF0D568A91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133</xdr:row>
      <xdr:rowOff>0</xdr:rowOff>
    </xdr:from>
    <xdr:ext cx="57150" cy="809625"/>
    <xdr:sp macro="" textlink="">
      <xdr:nvSpPr>
        <xdr:cNvPr id="2484" name="Text Box 1">
          <a:extLst>
            <a:ext uri="{FF2B5EF4-FFF2-40B4-BE49-F238E27FC236}">
              <a16:creationId xmlns:a16="http://schemas.microsoft.com/office/drawing/2014/main" id="{56620752-4D3C-4DAF-9CD1-3294C1B51903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133</xdr:row>
      <xdr:rowOff>0</xdr:rowOff>
    </xdr:from>
    <xdr:ext cx="57150" cy="809625"/>
    <xdr:sp macro="" textlink="">
      <xdr:nvSpPr>
        <xdr:cNvPr id="2485" name="Text Box 1">
          <a:extLst>
            <a:ext uri="{FF2B5EF4-FFF2-40B4-BE49-F238E27FC236}">
              <a16:creationId xmlns:a16="http://schemas.microsoft.com/office/drawing/2014/main" id="{A45D30B1-6DED-4B0A-B805-3C830716F456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486" name="Text Box 1">
          <a:extLst>
            <a:ext uri="{FF2B5EF4-FFF2-40B4-BE49-F238E27FC236}">
              <a16:creationId xmlns:a16="http://schemas.microsoft.com/office/drawing/2014/main" id="{17EEE1B8-A11C-4047-93DB-C6856CB6F9F2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487" name="Text Box 1">
          <a:extLst>
            <a:ext uri="{FF2B5EF4-FFF2-40B4-BE49-F238E27FC236}">
              <a16:creationId xmlns:a16="http://schemas.microsoft.com/office/drawing/2014/main" id="{76BEF480-556D-4169-8B0D-3ED6BEE9CF39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488" name="Text Box 1">
          <a:extLst>
            <a:ext uri="{FF2B5EF4-FFF2-40B4-BE49-F238E27FC236}">
              <a16:creationId xmlns:a16="http://schemas.microsoft.com/office/drawing/2014/main" id="{1E1A8549-D4AC-407A-BFE2-4BB1447DCD40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489" name="Text Box 1">
          <a:extLst>
            <a:ext uri="{FF2B5EF4-FFF2-40B4-BE49-F238E27FC236}">
              <a16:creationId xmlns:a16="http://schemas.microsoft.com/office/drawing/2014/main" id="{E558A7F5-0B14-45F3-B561-94FCD1A97DD2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490" name="Text Box 1">
          <a:extLst>
            <a:ext uri="{FF2B5EF4-FFF2-40B4-BE49-F238E27FC236}">
              <a16:creationId xmlns:a16="http://schemas.microsoft.com/office/drawing/2014/main" id="{2383A729-73AE-4C20-BDFF-6DF8568F69DF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491" name="Text Box 1">
          <a:extLst>
            <a:ext uri="{FF2B5EF4-FFF2-40B4-BE49-F238E27FC236}">
              <a16:creationId xmlns:a16="http://schemas.microsoft.com/office/drawing/2014/main" id="{9B276467-98C1-4D36-A8BC-FD21A0A6AC52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492" name="Text Box 1">
          <a:extLst>
            <a:ext uri="{FF2B5EF4-FFF2-40B4-BE49-F238E27FC236}">
              <a16:creationId xmlns:a16="http://schemas.microsoft.com/office/drawing/2014/main" id="{CEB88C9D-A77C-4F96-907C-C1B307D6CC97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493" name="Text Box 1">
          <a:extLst>
            <a:ext uri="{FF2B5EF4-FFF2-40B4-BE49-F238E27FC236}">
              <a16:creationId xmlns:a16="http://schemas.microsoft.com/office/drawing/2014/main" id="{0311E2F1-4CEB-4B2C-B5D1-8433D9BF3183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494" name="Text Box 1">
          <a:extLst>
            <a:ext uri="{FF2B5EF4-FFF2-40B4-BE49-F238E27FC236}">
              <a16:creationId xmlns:a16="http://schemas.microsoft.com/office/drawing/2014/main" id="{B6C7F085-64E1-43BD-9973-D97B7A452510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495" name="Text Box 1">
          <a:extLst>
            <a:ext uri="{FF2B5EF4-FFF2-40B4-BE49-F238E27FC236}">
              <a16:creationId xmlns:a16="http://schemas.microsoft.com/office/drawing/2014/main" id="{5C6D05DC-415E-437F-B28D-8ACFC23F4E04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496" name="Text Box 1">
          <a:extLst>
            <a:ext uri="{FF2B5EF4-FFF2-40B4-BE49-F238E27FC236}">
              <a16:creationId xmlns:a16="http://schemas.microsoft.com/office/drawing/2014/main" id="{74F33AA8-C4E8-43C4-BE88-4BEBC70112F2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497" name="Text Box 1">
          <a:extLst>
            <a:ext uri="{FF2B5EF4-FFF2-40B4-BE49-F238E27FC236}">
              <a16:creationId xmlns:a16="http://schemas.microsoft.com/office/drawing/2014/main" id="{5B4F0E72-0615-4072-9B6A-3588FAA025BE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498" name="Text Box 1">
          <a:extLst>
            <a:ext uri="{FF2B5EF4-FFF2-40B4-BE49-F238E27FC236}">
              <a16:creationId xmlns:a16="http://schemas.microsoft.com/office/drawing/2014/main" id="{49A2A2F0-7340-4BD4-943E-FF74311FC6FA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499" name="Text Box 1">
          <a:extLst>
            <a:ext uri="{FF2B5EF4-FFF2-40B4-BE49-F238E27FC236}">
              <a16:creationId xmlns:a16="http://schemas.microsoft.com/office/drawing/2014/main" id="{725F3D38-D1DC-4F96-A4B3-02EABF2FDD2B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500" name="Text Box 1">
          <a:extLst>
            <a:ext uri="{FF2B5EF4-FFF2-40B4-BE49-F238E27FC236}">
              <a16:creationId xmlns:a16="http://schemas.microsoft.com/office/drawing/2014/main" id="{11EC5090-A880-45B1-AAD6-39002EF491BA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501" name="Text Box 1">
          <a:extLst>
            <a:ext uri="{FF2B5EF4-FFF2-40B4-BE49-F238E27FC236}">
              <a16:creationId xmlns:a16="http://schemas.microsoft.com/office/drawing/2014/main" id="{389D80A7-7A45-4193-ACD3-D56A7E08C1FF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502" name="Text Box 1">
          <a:extLst>
            <a:ext uri="{FF2B5EF4-FFF2-40B4-BE49-F238E27FC236}">
              <a16:creationId xmlns:a16="http://schemas.microsoft.com/office/drawing/2014/main" id="{7869F6F9-934C-49E0-B7CE-47FE20562E9B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503" name="Text Box 1">
          <a:extLst>
            <a:ext uri="{FF2B5EF4-FFF2-40B4-BE49-F238E27FC236}">
              <a16:creationId xmlns:a16="http://schemas.microsoft.com/office/drawing/2014/main" id="{F1C6CA92-E257-4611-B885-51B1C20A30AD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504" name="Text Box 1">
          <a:extLst>
            <a:ext uri="{FF2B5EF4-FFF2-40B4-BE49-F238E27FC236}">
              <a16:creationId xmlns:a16="http://schemas.microsoft.com/office/drawing/2014/main" id="{7E402208-2862-4225-82CF-55CDEEB06A98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505" name="Text Box 1">
          <a:extLst>
            <a:ext uri="{FF2B5EF4-FFF2-40B4-BE49-F238E27FC236}">
              <a16:creationId xmlns:a16="http://schemas.microsoft.com/office/drawing/2014/main" id="{86FA3C8B-CA5A-4155-A249-161427C5F02A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506" name="Text Box 1">
          <a:extLst>
            <a:ext uri="{FF2B5EF4-FFF2-40B4-BE49-F238E27FC236}">
              <a16:creationId xmlns:a16="http://schemas.microsoft.com/office/drawing/2014/main" id="{68AEC033-A5AB-40C3-AA6A-41D1BD66249C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507" name="Text Box 1">
          <a:extLst>
            <a:ext uri="{FF2B5EF4-FFF2-40B4-BE49-F238E27FC236}">
              <a16:creationId xmlns:a16="http://schemas.microsoft.com/office/drawing/2014/main" id="{F5D9FC0B-996C-4D79-9D9D-B09E2650F35D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508" name="Text Box 1">
          <a:extLst>
            <a:ext uri="{FF2B5EF4-FFF2-40B4-BE49-F238E27FC236}">
              <a16:creationId xmlns:a16="http://schemas.microsoft.com/office/drawing/2014/main" id="{7A4C6CAE-20B6-4EDB-8EBD-5D4045F9D519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509" name="Text Box 1">
          <a:extLst>
            <a:ext uri="{FF2B5EF4-FFF2-40B4-BE49-F238E27FC236}">
              <a16:creationId xmlns:a16="http://schemas.microsoft.com/office/drawing/2014/main" id="{74B65EA8-335C-457A-859D-49DA93BB5158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510" name="Text Box 1">
          <a:extLst>
            <a:ext uri="{FF2B5EF4-FFF2-40B4-BE49-F238E27FC236}">
              <a16:creationId xmlns:a16="http://schemas.microsoft.com/office/drawing/2014/main" id="{50316E02-6315-43D1-9D34-D151D3F93821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511" name="Text Box 1">
          <a:extLst>
            <a:ext uri="{FF2B5EF4-FFF2-40B4-BE49-F238E27FC236}">
              <a16:creationId xmlns:a16="http://schemas.microsoft.com/office/drawing/2014/main" id="{1CC846A5-A7A4-43EE-9101-4EF6CAFAD767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512" name="Text Box 1">
          <a:extLst>
            <a:ext uri="{FF2B5EF4-FFF2-40B4-BE49-F238E27FC236}">
              <a16:creationId xmlns:a16="http://schemas.microsoft.com/office/drawing/2014/main" id="{6FB4529A-F1C1-4E7D-A788-A38F17D6922D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513" name="Text Box 1">
          <a:extLst>
            <a:ext uri="{FF2B5EF4-FFF2-40B4-BE49-F238E27FC236}">
              <a16:creationId xmlns:a16="http://schemas.microsoft.com/office/drawing/2014/main" id="{A0B9C8D7-E981-4E63-9C79-118BF7039BA1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514" name="Text Box 1">
          <a:extLst>
            <a:ext uri="{FF2B5EF4-FFF2-40B4-BE49-F238E27FC236}">
              <a16:creationId xmlns:a16="http://schemas.microsoft.com/office/drawing/2014/main" id="{1132B4B8-F7B1-4072-A122-92379F27B183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515" name="Text Box 1">
          <a:extLst>
            <a:ext uri="{FF2B5EF4-FFF2-40B4-BE49-F238E27FC236}">
              <a16:creationId xmlns:a16="http://schemas.microsoft.com/office/drawing/2014/main" id="{E4D40F3C-7C22-4E57-AE60-8710648DAD6A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516" name="Text Box 1">
          <a:extLst>
            <a:ext uri="{FF2B5EF4-FFF2-40B4-BE49-F238E27FC236}">
              <a16:creationId xmlns:a16="http://schemas.microsoft.com/office/drawing/2014/main" id="{22FEC411-2749-4A4E-980D-A405523F1A02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517" name="Text Box 1">
          <a:extLst>
            <a:ext uri="{FF2B5EF4-FFF2-40B4-BE49-F238E27FC236}">
              <a16:creationId xmlns:a16="http://schemas.microsoft.com/office/drawing/2014/main" id="{B36E515E-665B-4290-94A8-4112A1D015C7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518" name="Text Box 1">
          <a:extLst>
            <a:ext uri="{FF2B5EF4-FFF2-40B4-BE49-F238E27FC236}">
              <a16:creationId xmlns:a16="http://schemas.microsoft.com/office/drawing/2014/main" id="{4AE8D509-CF3C-4A8C-974E-F27DAFA6B2F3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519" name="Text Box 1">
          <a:extLst>
            <a:ext uri="{FF2B5EF4-FFF2-40B4-BE49-F238E27FC236}">
              <a16:creationId xmlns:a16="http://schemas.microsoft.com/office/drawing/2014/main" id="{63EBA209-5C84-4299-BAA7-A8D9241E47B5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520" name="Text Box 1">
          <a:extLst>
            <a:ext uri="{FF2B5EF4-FFF2-40B4-BE49-F238E27FC236}">
              <a16:creationId xmlns:a16="http://schemas.microsoft.com/office/drawing/2014/main" id="{670BEA28-9D18-4E07-827D-89BDFD52448B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521" name="Text Box 1">
          <a:extLst>
            <a:ext uri="{FF2B5EF4-FFF2-40B4-BE49-F238E27FC236}">
              <a16:creationId xmlns:a16="http://schemas.microsoft.com/office/drawing/2014/main" id="{723D1397-4408-48BB-97EA-FAD782612D9F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522" name="Text Box 1">
          <a:extLst>
            <a:ext uri="{FF2B5EF4-FFF2-40B4-BE49-F238E27FC236}">
              <a16:creationId xmlns:a16="http://schemas.microsoft.com/office/drawing/2014/main" id="{079648E4-5382-4807-920B-0DF42932CC20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523" name="Text Box 1">
          <a:extLst>
            <a:ext uri="{FF2B5EF4-FFF2-40B4-BE49-F238E27FC236}">
              <a16:creationId xmlns:a16="http://schemas.microsoft.com/office/drawing/2014/main" id="{D9AF4B34-9ABA-45C1-A9F9-8131BCFFC815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524" name="Text Box 1">
          <a:extLst>
            <a:ext uri="{FF2B5EF4-FFF2-40B4-BE49-F238E27FC236}">
              <a16:creationId xmlns:a16="http://schemas.microsoft.com/office/drawing/2014/main" id="{AC6603A8-17C0-498A-B2EA-2826FF0A6054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525" name="Text Box 1">
          <a:extLst>
            <a:ext uri="{FF2B5EF4-FFF2-40B4-BE49-F238E27FC236}">
              <a16:creationId xmlns:a16="http://schemas.microsoft.com/office/drawing/2014/main" id="{FACADF3A-43D6-4ECF-A2B9-8ADEFBD999BB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526" name="Text Box 1">
          <a:extLst>
            <a:ext uri="{FF2B5EF4-FFF2-40B4-BE49-F238E27FC236}">
              <a16:creationId xmlns:a16="http://schemas.microsoft.com/office/drawing/2014/main" id="{0344763C-F596-43D2-9D21-87214A8894EB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527" name="Text Box 1">
          <a:extLst>
            <a:ext uri="{FF2B5EF4-FFF2-40B4-BE49-F238E27FC236}">
              <a16:creationId xmlns:a16="http://schemas.microsoft.com/office/drawing/2014/main" id="{9DD6ABD0-76E8-4E21-8FB9-1814995284AD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528" name="Text Box 1">
          <a:extLst>
            <a:ext uri="{FF2B5EF4-FFF2-40B4-BE49-F238E27FC236}">
              <a16:creationId xmlns:a16="http://schemas.microsoft.com/office/drawing/2014/main" id="{CCF97802-9FD1-430D-9A4E-B44381A8B185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529" name="Text Box 1">
          <a:extLst>
            <a:ext uri="{FF2B5EF4-FFF2-40B4-BE49-F238E27FC236}">
              <a16:creationId xmlns:a16="http://schemas.microsoft.com/office/drawing/2014/main" id="{219AE277-72F6-4389-9579-FF1E645AE66C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530" name="Text Box 1">
          <a:extLst>
            <a:ext uri="{FF2B5EF4-FFF2-40B4-BE49-F238E27FC236}">
              <a16:creationId xmlns:a16="http://schemas.microsoft.com/office/drawing/2014/main" id="{863FA226-950E-47B8-8C94-76BDA7D7A1CE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531" name="Text Box 1">
          <a:extLst>
            <a:ext uri="{FF2B5EF4-FFF2-40B4-BE49-F238E27FC236}">
              <a16:creationId xmlns:a16="http://schemas.microsoft.com/office/drawing/2014/main" id="{2559DC25-8239-4705-BE1E-6F318CF82F62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532" name="Text Box 1">
          <a:extLst>
            <a:ext uri="{FF2B5EF4-FFF2-40B4-BE49-F238E27FC236}">
              <a16:creationId xmlns:a16="http://schemas.microsoft.com/office/drawing/2014/main" id="{E59F46AD-4166-49FB-B034-136D148C31D5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533" name="Text Box 1">
          <a:extLst>
            <a:ext uri="{FF2B5EF4-FFF2-40B4-BE49-F238E27FC236}">
              <a16:creationId xmlns:a16="http://schemas.microsoft.com/office/drawing/2014/main" id="{E8B2A343-DC60-4E59-BB2B-2D6B39C3EB8D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133</xdr:row>
      <xdr:rowOff>0</xdr:rowOff>
    </xdr:from>
    <xdr:ext cx="57150" cy="809625"/>
    <xdr:sp macro="" textlink="">
      <xdr:nvSpPr>
        <xdr:cNvPr id="2534" name="Text Box 1">
          <a:extLst>
            <a:ext uri="{FF2B5EF4-FFF2-40B4-BE49-F238E27FC236}">
              <a16:creationId xmlns:a16="http://schemas.microsoft.com/office/drawing/2014/main" id="{C506EACB-C98B-409F-B5EC-8A29F72E3D90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133</xdr:row>
      <xdr:rowOff>0</xdr:rowOff>
    </xdr:from>
    <xdr:ext cx="57150" cy="809625"/>
    <xdr:sp macro="" textlink="">
      <xdr:nvSpPr>
        <xdr:cNvPr id="2535" name="Text Box 1">
          <a:extLst>
            <a:ext uri="{FF2B5EF4-FFF2-40B4-BE49-F238E27FC236}">
              <a16:creationId xmlns:a16="http://schemas.microsoft.com/office/drawing/2014/main" id="{FB79E2A5-1049-4DAB-B953-E44FA9D3DBF7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133</xdr:row>
      <xdr:rowOff>0</xdr:rowOff>
    </xdr:from>
    <xdr:ext cx="57150" cy="809625"/>
    <xdr:sp macro="" textlink="">
      <xdr:nvSpPr>
        <xdr:cNvPr id="2536" name="Text Box 1">
          <a:extLst>
            <a:ext uri="{FF2B5EF4-FFF2-40B4-BE49-F238E27FC236}">
              <a16:creationId xmlns:a16="http://schemas.microsoft.com/office/drawing/2014/main" id="{B8C58601-ACC4-42FC-A689-634DC4014AA3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133</xdr:row>
      <xdr:rowOff>0</xdr:rowOff>
    </xdr:from>
    <xdr:ext cx="57150" cy="809625"/>
    <xdr:sp macro="" textlink="">
      <xdr:nvSpPr>
        <xdr:cNvPr id="2537" name="Text Box 1">
          <a:extLst>
            <a:ext uri="{FF2B5EF4-FFF2-40B4-BE49-F238E27FC236}">
              <a16:creationId xmlns:a16="http://schemas.microsoft.com/office/drawing/2014/main" id="{6E0C161F-775A-461D-932B-4585D1E53EE8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133</xdr:row>
      <xdr:rowOff>0</xdr:rowOff>
    </xdr:from>
    <xdr:ext cx="57150" cy="809625"/>
    <xdr:sp macro="" textlink="">
      <xdr:nvSpPr>
        <xdr:cNvPr id="2538" name="Text Box 1">
          <a:extLst>
            <a:ext uri="{FF2B5EF4-FFF2-40B4-BE49-F238E27FC236}">
              <a16:creationId xmlns:a16="http://schemas.microsoft.com/office/drawing/2014/main" id="{3ED15727-60D1-487C-963A-96E587121E95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133</xdr:row>
      <xdr:rowOff>0</xdr:rowOff>
    </xdr:from>
    <xdr:ext cx="57150" cy="809625"/>
    <xdr:sp macro="" textlink="">
      <xdr:nvSpPr>
        <xdr:cNvPr id="2539" name="Text Box 1">
          <a:extLst>
            <a:ext uri="{FF2B5EF4-FFF2-40B4-BE49-F238E27FC236}">
              <a16:creationId xmlns:a16="http://schemas.microsoft.com/office/drawing/2014/main" id="{CA5703F6-5F2B-4691-942F-07D9DDC35533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540" name="Text Box 1">
          <a:extLst>
            <a:ext uri="{FF2B5EF4-FFF2-40B4-BE49-F238E27FC236}">
              <a16:creationId xmlns:a16="http://schemas.microsoft.com/office/drawing/2014/main" id="{6E1A6B08-F4AD-4C45-9EC8-DBEAFF0DC6B1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541" name="Text Box 1">
          <a:extLst>
            <a:ext uri="{FF2B5EF4-FFF2-40B4-BE49-F238E27FC236}">
              <a16:creationId xmlns:a16="http://schemas.microsoft.com/office/drawing/2014/main" id="{167B9BE7-586E-48E4-9E94-FA94237A5218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542" name="Text Box 1">
          <a:extLst>
            <a:ext uri="{FF2B5EF4-FFF2-40B4-BE49-F238E27FC236}">
              <a16:creationId xmlns:a16="http://schemas.microsoft.com/office/drawing/2014/main" id="{F2814BD4-1EFD-4A79-9C4C-94F886B57990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543" name="Text Box 1">
          <a:extLst>
            <a:ext uri="{FF2B5EF4-FFF2-40B4-BE49-F238E27FC236}">
              <a16:creationId xmlns:a16="http://schemas.microsoft.com/office/drawing/2014/main" id="{BF3785BD-9CEF-4872-91CB-163FD7FCB99E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544" name="Text Box 1">
          <a:extLst>
            <a:ext uri="{FF2B5EF4-FFF2-40B4-BE49-F238E27FC236}">
              <a16:creationId xmlns:a16="http://schemas.microsoft.com/office/drawing/2014/main" id="{2CF5972A-F023-4914-81BD-F24F8BE6CD27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545" name="Text Box 1">
          <a:extLst>
            <a:ext uri="{FF2B5EF4-FFF2-40B4-BE49-F238E27FC236}">
              <a16:creationId xmlns:a16="http://schemas.microsoft.com/office/drawing/2014/main" id="{217CB405-535B-420D-A84B-C53D448C4DEF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546" name="Text Box 1">
          <a:extLst>
            <a:ext uri="{FF2B5EF4-FFF2-40B4-BE49-F238E27FC236}">
              <a16:creationId xmlns:a16="http://schemas.microsoft.com/office/drawing/2014/main" id="{13CA0DEF-733B-4443-AA22-7B704B5BE774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547" name="Text Box 1">
          <a:extLst>
            <a:ext uri="{FF2B5EF4-FFF2-40B4-BE49-F238E27FC236}">
              <a16:creationId xmlns:a16="http://schemas.microsoft.com/office/drawing/2014/main" id="{A3F8B581-D118-46FC-94D5-F1050CD2DF17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548" name="Text Box 1">
          <a:extLst>
            <a:ext uri="{FF2B5EF4-FFF2-40B4-BE49-F238E27FC236}">
              <a16:creationId xmlns:a16="http://schemas.microsoft.com/office/drawing/2014/main" id="{1A51F95D-603D-4FCF-83C5-EB64C2012D03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549" name="Text Box 1">
          <a:extLst>
            <a:ext uri="{FF2B5EF4-FFF2-40B4-BE49-F238E27FC236}">
              <a16:creationId xmlns:a16="http://schemas.microsoft.com/office/drawing/2014/main" id="{548F6B3F-CBCE-406E-B9D9-C9E983394B43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550" name="Text Box 1">
          <a:extLst>
            <a:ext uri="{FF2B5EF4-FFF2-40B4-BE49-F238E27FC236}">
              <a16:creationId xmlns:a16="http://schemas.microsoft.com/office/drawing/2014/main" id="{DD7E88CD-16B3-4D6A-B584-73E51D4C37F9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551" name="Text Box 1">
          <a:extLst>
            <a:ext uri="{FF2B5EF4-FFF2-40B4-BE49-F238E27FC236}">
              <a16:creationId xmlns:a16="http://schemas.microsoft.com/office/drawing/2014/main" id="{CB9477E2-420E-4B6F-8F75-8346E292A7B3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552" name="Text Box 1">
          <a:extLst>
            <a:ext uri="{FF2B5EF4-FFF2-40B4-BE49-F238E27FC236}">
              <a16:creationId xmlns:a16="http://schemas.microsoft.com/office/drawing/2014/main" id="{2C41625D-E8FE-44E3-8669-BA1D0007F57F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553" name="Text Box 1">
          <a:extLst>
            <a:ext uri="{FF2B5EF4-FFF2-40B4-BE49-F238E27FC236}">
              <a16:creationId xmlns:a16="http://schemas.microsoft.com/office/drawing/2014/main" id="{5E425A52-5782-4F99-85FB-1EAF35321414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554" name="Text Box 1">
          <a:extLst>
            <a:ext uri="{FF2B5EF4-FFF2-40B4-BE49-F238E27FC236}">
              <a16:creationId xmlns:a16="http://schemas.microsoft.com/office/drawing/2014/main" id="{9213B384-6F39-4FAE-A791-7F70248F81B1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555" name="Text Box 1">
          <a:extLst>
            <a:ext uri="{FF2B5EF4-FFF2-40B4-BE49-F238E27FC236}">
              <a16:creationId xmlns:a16="http://schemas.microsoft.com/office/drawing/2014/main" id="{008B78AD-EE48-482E-B87C-1617FFB8BF2C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556" name="Text Box 1">
          <a:extLst>
            <a:ext uri="{FF2B5EF4-FFF2-40B4-BE49-F238E27FC236}">
              <a16:creationId xmlns:a16="http://schemas.microsoft.com/office/drawing/2014/main" id="{A8C8FB8D-C2E9-4D29-A0ED-E4259D47BA75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557" name="Text Box 1">
          <a:extLst>
            <a:ext uri="{FF2B5EF4-FFF2-40B4-BE49-F238E27FC236}">
              <a16:creationId xmlns:a16="http://schemas.microsoft.com/office/drawing/2014/main" id="{9BF9E4CC-137E-4194-AF2A-ED8249E3C519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558" name="Text Box 1">
          <a:extLst>
            <a:ext uri="{FF2B5EF4-FFF2-40B4-BE49-F238E27FC236}">
              <a16:creationId xmlns:a16="http://schemas.microsoft.com/office/drawing/2014/main" id="{69DA79F6-69A6-4CDE-9BDA-D6BE03D0D226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559" name="Text Box 1">
          <a:extLst>
            <a:ext uri="{FF2B5EF4-FFF2-40B4-BE49-F238E27FC236}">
              <a16:creationId xmlns:a16="http://schemas.microsoft.com/office/drawing/2014/main" id="{7E26F67A-1D51-4DBB-A7A4-B107497F4163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560" name="Text Box 1">
          <a:extLst>
            <a:ext uri="{FF2B5EF4-FFF2-40B4-BE49-F238E27FC236}">
              <a16:creationId xmlns:a16="http://schemas.microsoft.com/office/drawing/2014/main" id="{AECD2F5D-1174-461D-80BE-AEC390D4907C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561" name="Text Box 1">
          <a:extLst>
            <a:ext uri="{FF2B5EF4-FFF2-40B4-BE49-F238E27FC236}">
              <a16:creationId xmlns:a16="http://schemas.microsoft.com/office/drawing/2014/main" id="{97D5091C-59BF-48DE-9E2F-DEFB568879FA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562" name="Text Box 1">
          <a:extLst>
            <a:ext uri="{FF2B5EF4-FFF2-40B4-BE49-F238E27FC236}">
              <a16:creationId xmlns:a16="http://schemas.microsoft.com/office/drawing/2014/main" id="{99ED2A42-1D8F-4655-B87A-2BC11FE347D5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563" name="Text Box 1">
          <a:extLst>
            <a:ext uri="{FF2B5EF4-FFF2-40B4-BE49-F238E27FC236}">
              <a16:creationId xmlns:a16="http://schemas.microsoft.com/office/drawing/2014/main" id="{4ABC8288-A6A3-400C-B6EE-D451AB1A2543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564" name="Text Box 1">
          <a:extLst>
            <a:ext uri="{FF2B5EF4-FFF2-40B4-BE49-F238E27FC236}">
              <a16:creationId xmlns:a16="http://schemas.microsoft.com/office/drawing/2014/main" id="{914FF7DC-2DAE-4F00-AB34-A9E3057C3673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565" name="Text Box 1">
          <a:extLst>
            <a:ext uri="{FF2B5EF4-FFF2-40B4-BE49-F238E27FC236}">
              <a16:creationId xmlns:a16="http://schemas.microsoft.com/office/drawing/2014/main" id="{4AF5AF52-C211-4B03-99E0-FC6DBB9079A7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566" name="Text Box 1">
          <a:extLst>
            <a:ext uri="{FF2B5EF4-FFF2-40B4-BE49-F238E27FC236}">
              <a16:creationId xmlns:a16="http://schemas.microsoft.com/office/drawing/2014/main" id="{5C5D113F-42A7-4E9E-931A-1927029EC059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567" name="Text Box 1">
          <a:extLst>
            <a:ext uri="{FF2B5EF4-FFF2-40B4-BE49-F238E27FC236}">
              <a16:creationId xmlns:a16="http://schemas.microsoft.com/office/drawing/2014/main" id="{380776C2-CC77-411C-AC89-116C171CAABB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568" name="Text Box 1">
          <a:extLst>
            <a:ext uri="{FF2B5EF4-FFF2-40B4-BE49-F238E27FC236}">
              <a16:creationId xmlns:a16="http://schemas.microsoft.com/office/drawing/2014/main" id="{E9C94110-3E38-4CBB-BC82-E950DD85B10C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569" name="Text Box 1">
          <a:extLst>
            <a:ext uri="{FF2B5EF4-FFF2-40B4-BE49-F238E27FC236}">
              <a16:creationId xmlns:a16="http://schemas.microsoft.com/office/drawing/2014/main" id="{3526FC48-BA48-4509-A9FF-785C12E18E19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570" name="Text Box 1">
          <a:extLst>
            <a:ext uri="{FF2B5EF4-FFF2-40B4-BE49-F238E27FC236}">
              <a16:creationId xmlns:a16="http://schemas.microsoft.com/office/drawing/2014/main" id="{59AB6A91-4E01-46A1-993C-A370CA9EACEA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571" name="Text Box 1">
          <a:extLst>
            <a:ext uri="{FF2B5EF4-FFF2-40B4-BE49-F238E27FC236}">
              <a16:creationId xmlns:a16="http://schemas.microsoft.com/office/drawing/2014/main" id="{DA0AF0C9-CDA1-439D-A0E8-9F87FBA47C16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572" name="Text Box 1">
          <a:extLst>
            <a:ext uri="{FF2B5EF4-FFF2-40B4-BE49-F238E27FC236}">
              <a16:creationId xmlns:a16="http://schemas.microsoft.com/office/drawing/2014/main" id="{C685FB59-961E-496C-B7DE-A4FF5EB2B9E7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573" name="Text Box 1">
          <a:extLst>
            <a:ext uri="{FF2B5EF4-FFF2-40B4-BE49-F238E27FC236}">
              <a16:creationId xmlns:a16="http://schemas.microsoft.com/office/drawing/2014/main" id="{C51A263B-789B-4E64-8B6E-99D4D6CD07AF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574" name="Text Box 1">
          <a:extLst>
            <a:ext uri="{FF2B5EF4-FFF2-40B4-BE49-F238E27FC236}">
              <a16:creationId xmlns:a16="http://schemas.microsoft.com/office/drawing/2014/main" id="{21E8CFFE-A53C-46F4-B239-D8B766B34D79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575" name="Text Box 1">
          <a:extLst>
            <a:ext uri="{FF2B5EF4-FFF2-40B4-BE49-F238E27FC236}">
              <a16:creationId xmlns:a16="http://schemas.microsoft.com/office/drawing/2014/main" id="{6CAA2B3B-F4DC-447E-9F37-0FA82F9E9A18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576" name="Text Box 1">
          <a:extLst>
            <a:ext uri="{FF2B5EF4-FFF2-40B4-BE49-F238E27FC236}">
              <a16:creationId xmlns:a16="http://schemas.microsoft.com/office/drawing/2014/main" id="{F041A71A-72E9-4B3B-97C6-55A4D8A1AEA0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577" name="Text Box 1">
          <a:extLst>
            <a:ext uri="{FF2B5EF4-FFF2-40B4-BE49-F238E27FC236}">
              <a16:creationId xmlns:a16="http://schemas.microsoft.com/office/drawing/2014/main" id="{4C9205C7-0F80-46F0-8825-8A60B7D144F0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578" name="Text Box 1">
          <a:extLst>
            <a:ext uri="{FF2B5EF4-FFF2-40B4-BE49-F238E27FC236}">
              <a16:creationId xmlns:a16="http://schemas.microsoft.com/office/drawing/2014/main" id="{B4A089A2-9D48-445B-9229-F9FFDD86138E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579" name="Text Box 1">
          <a:extLst>
            <a:ext uri="{FF2B5EF4-FFF2-40B4-BE49-F238E27FC236}">
              <a16:creationId xmlns:a16="http://schemas.microsoft.com/office/drawing/2014/main" id="{536C31EC-05B4-4DE1-B57A-00BB4C119B33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580" name="Text Box 1">
          <a:extLst>
            <a:ext uri="{FF2B5EF4-FFF2-40B4-BE49-F238E27FC236}">
              <a16:creationId xmlns:a16="http://schemas.microsoft.com/office/drawing/2014/main" id="{F56C2A76-2CAE-4196-B309-DB000991764B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581" name="Text Box 1">
          <a:extLst>
            <a:ext uri="{FF2B5EF4-FFF2-40B4-BE49-F238E27FC236}">
              <a16:creationId xmlns:a16="http://schemas.microsoft.com/office/drawing/2014/main" id="{5262446A-CC66-4064-94D6-0EF8A353BE13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582" name="Text Box 1">
          <a:extLst>
            <a:ext uri="{FF2B5EF4-FFF2-40B4-BE49-F238E27FC236}">
              <a16:creationId xmlns:a16="http://schemas.microsoft.com/office/drawing/2014/main" id="{52F9125D-E461-429D-8E74-B2CD80F7C492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583" name="Text Box 1">
          <a:extLst>
            <a:ext uri="{FF2B5EF4-FFF2-40B4-BE49-F238E27FC236}">
              <a16:creationId xmlns:a16="http://schemas.microsoft.com/office/drawing/2014/main" id="{02FED037-B113-48C9-A772-6368BFDD40CE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584" name="Text Box 1">
          <a:extLst>
            <a:ext uri="{FF2B5EF4-FFF2-40B4-BE49-F238E27FC236}">
              <a16:creationId xmlns:a16="http://schemas.microsoft.com/office/drawing/2014/main" id="{16D90F06-BD09-4F23-A563-C3BE1B7F9659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585" name="Text Box 1">
          <a:extLst>
            <a:ext uri="{FF2B5EF4-FFF2-40B4-BE49-F238E27FC236}">
              <a16:creationId xmlns:a16="http://schemas.microsoft.com/office/drawing/2014/main" id="{E68C57E7-871C-4F76-BBE8-E20EC1C0E221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586" name="Text Box 1">
          <a:extLst>
            <a:ext uri="{FF2B5EF4-FFF2-40B4-BE49-F238E27FC236}">
              <a16:creationId xmlns:a16="http://schemas.microsoft.com/office/drawing/2014/main" id="{A61D62A7-8911-463F-8201-12C0AC162767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133</xdr:row>
      <xdr:rowOff>0</xdr:rowOff>
    </xdr:from>
    <xdr:ext cx="57150" cy="952500"/>
    <xdr:sp macro="" textlink="">
      <xdr:nvSpPr>
        <xdr:cNvPr id="2587" name="Text Box 1">
          <a:extLst>
            <a:ext uri="{FF2B5EF4-FFF2-40B4-BE49-F238E27FC236}">
              <a16:creationId xmlns:a16="http://schemas.microsoft.com/office/drawing/2014/main" id="{E4EE248C-E62B-4DC1-B303-29B8A76E65B6}"/>
            </a:ext>
          </a:extLst>
        </xdr:cNvPr>
        <xdr:cNvSpPr txBox="1">
          <a:spLocks noChangeArrowheads="1"/>
        </xdr:cNvSpPr>
      </xdr:nvSpPr>
      <xdr:spPr bwMode="auto">
        <a:xfrm>
          <a:off x="3206750" y="211137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133</xdr:row>
      <xdr:rowOff>0</xdr:rowOff>
    </xdr:from>
    <xdr:ext cx="57150" cy="809625"/>
    <xdr:sp macro="" textlink="">
      <xdr:nvSpPr>
        <xdr:cNvPr id="2588" name="Text Box 1">
          <a:extLst>
            <a:ext uri="{FF2B5EF4-FFF2-40B4-BE49-F238E27FC236}">
              <a16:creationId xmlns:a16="http://schemas.microsoft.com/office/drawing/2014/main" id="{DF2A3A99-47DD-4C0A-87DB-ED3B5FC8AD77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133</xdr:row>
      <xdr:rowOff>0</xdr:rowOff>
    </xdr:from>
    <xdr:ext cx="57150" cy="809625"/>
    <xdr:sp macro="" textlink="">
      <xdr:nvSpPr>
        <xdr:cNvPr id="2589" name="Text Box 1">
          <a:extLst>
            <a:ext uri="{FF2B5EF4-FFF2-40B4-BE49-F238E27FC236}">
              <a16:creationId xmlns:a16="http://schemas.microsoft.com/office/drawing/2014/main" id="{019FD5DC-5A0E-47C1-BFA0-216DE36125A2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133</xdr:row>
      <xdr:rowOff>0</xdr:rowOff>
    </xdr:from>
    <xdr:ext cx="57150" cy="809625"/>
    <xdr:sp macro="" textlink="">
      <xdr:nvSpPr>
        <xdr:cNvPr id="2590" name="Text Box 1">
          <a:extLst>
            <a:ext uri="{FF2B5EF4-FFF2-40B4-BE49-F238E27FC236}">
              <a16:creationId xmlns:a16="http://schemas.microsoft.com/office/drawing/2014/main" id="{641E2EF4-50FF-490B-B61E-5B85D5B8D9FA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133</xdr:row>
      <xdr:rowOff>0</xdr:rowOff>
    </xdr:from>
    <xdr:ext cx="57150" cy="809625"/>
    <xdr:sp macro="" textlink="">
      <xdr:nvSpPr>
        <xdr:cNvPr id="2591" name="Text Box 1">
          <a:extLst>
            <a:ext uri="{FF2B5EF4-FFF2-40B4-BE49-F238E27FC236}">
              <a16:creationId xmlns:a16="http://schemas.microsoft.com/office/drawing/2014/main" id="{FFB1F592-D5D6-4F90-AB6B-51BE0A14897E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7686675</xdr:colOff>
      <xdr:row>128</xdr:row>
      <xdr:rowOff>3048000</xdr:rowOff>
    </xdr:from>
    <xdr:ext cx="57150" cy="796925"/>
    <xdr:sp macro="" textlink="">
      <xdr:nvSpPr>
        <xdr:cNvPr id="2592" name="Text Box 1">
          <a:extLst>
            <a:ext uri="{FF2B5EF4-FFF2-40B4-BE49-F238E27FC236}">
              <a16:creationId xmlns:a16="http://schemas.microsoft.com/office/drawing/2014/main" id="{75142B44-FA17-4A55-A3B3-5296DA7E7E95}"/>
            </a:ext>
          </a:extLst>
        </xdr:cNvPr>
        <xdr:cNvSpPr txBox="1">
          <a:spLocks noChangeArrowheads="1"/>
        </xdr:cNvSpPr>
      </xdr:nvSpPr>
      <xdr:spPr bwMode="auto">
        <a:xfrm>
          <a:off x="3203575" y="20478750"/>
          <a:ext cx="57150" cy="796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133</xdr:row>
      <xdr:rowOff>0</xdr:rowOff>
    </xdr:from>
    <xdr:ext cx="57150" cy="809625"/>
    <xdr:sp macro="" textlink="">
      <xdr:nvSpPr>
        <xdr:cNvPr id="2593" name="Text Box 1">
          <a:extLst>
            <a:ext uri="{FF2B5EF4-FFF2-40B4-BE49-F238E27FC236}">
              <a16:creationId xmlns:a16="http://schemas.microsoft.com/office/drawing/2014/main" id="{09057172-BF7B-4DE7-9939-0460002CF375}"/>
            </a:ext>
          </a:extLst>
        </xdr:cNvPr>
        <xdr:cNvSpPr txBox="1">
          <a:spLocks noChangeArrowheads="1"/>
        </xdr:cNvSpPr>
      </xdr:nvSpPr>
      <xdr:spPr bwMode="auto">
        <a:xfrm>
          <a:off x="320357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594" name="Text Box 1">
          <a:extLst>
            <a:ext uri="{FF2B5EF4-FFF2-40B4-BE49-F238E27FC236}">
              <a16:creationId xmlns:a16="http://schemas.microsoft.com/office/drawing/2014/main" id="{E0D2A510-4B00-4289-A5F9-85E8DD80D71E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595" name="Text Box 1">
          <a:extLst>
            <a:ext uri="{FF2B5EF4-FFF2-40B4-BE49-F238E27FC236}">
              <a16:creationId xmlns:a16="http://schemas.microsoft.com/office/drawing/2014/main" id="{49955E21-E548-4084-8C84-0DC3DD285AFF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596" name="Text Box 1">
          <a:extLst>
            <a:ext uri="{FF2B5EF4-FFF2-40B4-BE49-F238E27FC236}">
              <a16:creationId xmlns:a16="http://schemas.microsoft.com/office/drawing/2014/main" id="{34C494B9-1D0F-4615-9141-8B534FF35994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597" name="Text Box 1">
          <a:extLst>
            <a:ext uri="{FF2B5EF4-FFF2-40B4-BE49-F238E27FC236}">
              <a16:creationId xmlns:a16="http://schemas.microsoft.com/office/drawing/2014/main" id="{4CE1D941-66AC-4B58-A75F-EF1DE4A71A0F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598" name="Text Box 1">
          <a:extLst>
            <a:ext uri="{FF2B5EF4-FFF2-40B4-BE49-F238E27FC236}">
              <a16:creationId xmlns:a16="http://schemas.microsoft.com/office/drawing/2014/main" id="{98C9763E-CDEF-4282-AAB3-2ED5E69F4D1B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599" name="Text Box 1">
          <a:extLst>
            <a:ext uri="{FF2B5EF4-FFF2-40B4-BE49-F238E27FC236}">
              <a16:creationId xmlns:a16="http://schemas.microsoft.com/office/drawing/2014/main" id="{6CC1B80B-C446-4D57-A4C3-01D0B20D1DC1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600" name="Text Box 1">
          <a:extLst>
            <a:ext uri="{FF2B5EF4-FFF2-40B4-BE49-F238E27FC236}">
              <a16:creationId xmlns:a16="http://schemas.microsoft.com/office/drawing/2014/main" id="{88A83CCD-8BE6-4A3A-8889-B710C6588835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601" name="Text Box 1">
          <a:extLst>
            <a:ext uri="{FF2B5EF4-FFF2-40B4-BE49-F238E27FC236}">
              <a16:creationId xmlns:a16="http://schemas.microsoft.com/office/drawing/2014/main" id="{E7449406-7E43-4A95-B673-A4C4C4409A96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602" name="Text Box 1">
          <a:extLst>
            <a:ext uri="{FF2B5EF4-FFF2-40B4-BE49-F238E27FC236}">
              <a16:creationId xmlns:a16="http://schemas.microsoft.com/office/drawing/2014/main" id="{86EDB8B4-6AE7-409A-B12B-35D3FBB271D1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603" name="Text Box 1">
          <a:extLst>
            <a:ext uri="{FF2B5EF4-FFF2-40B4-BE49-F238E27FC236}">
              <a16:creationId xmlns:a16="http://schemas.microsoft.com/office/drawing/2014/main" id="{98D5E9B7-6FB9-484A-906E-4574DD632A8C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604" name="Text Box 1">
          <a:extLst>
            <a:ext uri="{FF2B5EF4-FFF2-40B4-BE49-F238E27FC236}">
              <a16:creationId xmlns:a16="http://schemas.microsoft.com/office/drawing/2014/main" id="{E33F876E-50B9-4B5D-863F-45EB7CEE209F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605" name="Text Box 1">
          <a:extLst>
            <a:ext uri="{FF2B5EF4-FFF2-40B4-BE49-F238E27FC236}">
              <a16:creationId xmlns:a16="http://schemas.microsoft.com/office/drawing/2014/main" id="{602662F7-2DA9-423E-80DB-E1AA72193D9D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606" name="Text Box 1">
          <a:extLst>
            <a:ext uri="{FF2B5EF4-FFF2-40B4-BE49-F238E27FC236}">
              <a16:creationId xmlns:a16="http://schemas.microsoft.com/office/drawing/2014/main" id="{4188D54F-A56C-4138-B4D1-9375C539EEFA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607" name="Text Box 1">
          <a:extLst>
            <a:ext uri="{FF2B5EF4-FFF2-40B4-BE49-F238E27FC236}">
              <a16:creationId xmlns:a16="http://schemas.microsoft.com/office/drawing/2014/main" id="{415264D0-F4E2-45CD-B5BC-C2647A519358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608" name="Text Box 1">
          <a:extLst>
            <a:ext uri="{FF2B5EF4-FFF2-40B4-BE49-F238E27FC236}">
              <a16:creationId xmlns:a16="http://schemas.microsoft.com/office/drawing/2014/main" id="{DD1A7E16-46C7-450E-8C23-BF94AD1AEFE5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609" name="Text Box 1">
          <a:extLst>
            <a:ext uri="{FF2B5EF4-FFF2-40B4-BE49-F238E27FC236}">
              <a16:creationId xmlns:a16="http://schemas.microsoft.com/office/drawing/2014/main" id="{30F6CFC0-BDBA-497B-9DBB-461BEB16381D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610" name="Text Box 1">
          <a:extLst>
            <a:ext uri="{FF2B5EF4-FFF2-40B4-BE49-F238E27FC236}">
              <a16:creationId xmlns:a16="http://schemas.microsoft.com/office/drawing/2014/main" id="{B24E231D-BB90-4631-83E2-B658722AFBD3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611" name="Text Box 1">
          <a:extLst>
            <a:ext uri="{FF2B5EF4-FFF2-40B4-BE49-F238E27FC236}">
              <a16:creationId xmlns:a16="http://schemas.microsoft.com/office/drawing/2014/main" id="{063D0CB4-F552-4319-8D46-32B60E077533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612" name="Text Box 1">
          <a:extLst>
            <a:ext uri="{FF2B5EF4-FFF2-40B4-BE49-F238E27FC236}">
              <a16:creationId xmlns:a16="http://schemas.microsoft.com/office/drawing/2014/main" id="{5B3B82C7-5635-44CB-8EA0-F5EC865D8EA1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613" name="Text Box 1">
          <a:extLst>
            <a:ext uri="{FF2B5EF4-FFF2-40B4-BE49-F238E27FC236}">
              <a16:creationId xmlns:a16="http://schemas.microsoft.com/office/drawing/2014/main" id="{5E0AC843-F41F-45DE-9FC8-A07F9A8746A4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614" name="Text Box 1">
          <a:extLst>
            <a:ext uri="{FF2B5EF4-FFF2-40B4-BE49-F238E27FC236}">
              <a16:creationId xmlns:a16="http://schemas.microsoft.com/office/drawing/2014/main" id="{D229E265-1934-4F6A-97D8-30B90E5379D7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615" name="Text Box 1">
          <a:extLst>
            <a:ext uri="{FF2B5EF4-FFF2-40B4-BE49-F238E27FC236}">
              <a16:creationId xmlns:a16="http://schemas.microsoft.com/office/drawing/2014/main" id="{1278E28B-2EC7-44C3-9CA7-3C980FDF3457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616" name="Text Box 1">
          <a:extLst>
            <a:ext uri="{FF2B5EF4-FFF2-40B4-BE49-F238E27FC236}">
              <a16:creationId xmlns:a16="http://schemas.microsoft.com/office/drawing/2014/main" id="{E995CB6B-571E-42F9-9650-F959134666FA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617" name="Text Box 1">
          <a:extLst>
            <a:ext uri="{FF2B5EF4-FFF2-40B4-BE49-F238E27FC236}">
              <a16:creationId xmlns:a16="http://schemas.microsoft.com/office/drawing/2014/main" id="{99B3CA78-93AE-42AA-BC9F-24C274BC84F8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618" name="Text Box 1">
          <a:extLst>
            <a:ext uri="{FF2B5EF4-FFF2-40B4-BE49-F238E27FC236}">
              <a16:creationId xmlns:a16="http://schemas.microsoft.com/office/drawing/2014/main" id="{70CE88F1-5BB9-46D3-A816-6F5B1EFC9826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619" name="Text Box 1">
          <a:extLst>
            <a:ext uri="{FF2B5EF4-FFF2-40B4-BE49-F238E27FC236}">
              <a16:creationId xmlns:a16="http://schemas.microsoft.com/office/drawing/2014/main" id="{0E0CF5AD-738F-4CC8-BD24-7C8510EA01B5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620" name="Text Box 1">
          <a:extLst>
            <a:ext uri="{FF2B5EF4-FFF2-40B4-BE49-F238E27FC236}">
              <a16:creationId xmlns:a16="http://schemas.microsoft.com/office/drawing/2014/main" id="{08F3E93A-53EF-4841-A09C-D9FC38364220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621" name="Text Box 1">
          <a:extLst>
            <a:ext uri="{FF2B5EF4-FFF2-40B4-BE49-F238E27FC236}">
              <a16:creationId xmlns:a16="http://schemas.microsoft.com/office/drawing/2014/main" id="{70346142-F746-4F0D-ADDB-5A54DF6269BA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622" name="Text Box 1">
          <a:extLst>
            <a:ext uri="{FF2B5EF4-FFF2-40B4-BE49-F238E27FC236}">
              <a16:creationId xmlns:a16="http://schemas.microsoft.com/office/drawing/2014/main" id="{5EB8919D-F3FA-4637-B0DD-5A098186C3B2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623" name="Text Box 1">
          <a:extLst>
            <a:ext uri="{FF2B5EF4-FFF2-40B4-BE49-F238E27FC236}">
              <a16:creationId xmlns:a16="http://schemas.microsoft.com/office/drawing/2014/main" id="{5E36861D-C721-4407-97B3-98B7628F6636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624" name="Text Box 1">
          <a:extLst>
            <a:ext uri="{FF2B5EF4-FFF2-40B4-BE49-F238E27FC236}">
              <a16:creationId xmlns:a16="http://schemas.microsoft.com/office/drawing/2014/main" id="{820086CE-65DF-4F0D-AE9C-8C21279A4CD9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625" name="Text Box 1">
          <a:extLst>
            <a:ext uri="{FF2B5EF4-FFF2-40B4-BE49-F238E27FC236}">
              <a16:creationId xmlns:a16="http://schemas.microsoft.com/office/drawing/2014/main" id="{6D76D29C-05D5-44EB-8B62-0B14CB3B2481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626" name="Text Box 1">
          <a:extLst>
            <a:ext uri="{FF2B5EF4-FFF2-40B4-BE49-F238E27FC236}">
              <a16:creationId xmlns:a16="http://schemas.microsoft.com/office/drawing/2014/main" id="{F273CC92-7E89-406D-A567-D352797DECF0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627" name="Text Box 1">
          <a:extLst>
            <a:ext uri="{FF2B5EF4-FFF2-40B4-BE49-F238E27FC236}">
              <a16:creationId xmlns:a16="http://schemas.microsoft.com/office/drawing/2014/main" id="{D0C21119-4E33-4956-9840-446DEC51E263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628" name="Text Box 1">
          <a:extLst>
            <a:ext uri="{FF2B5EF4-FFF2-40B4-BE49-F238E27FC236}">
              <a16:creationId xmlns:a16="http://schemas.microsoft.com/office/drawing/2014/main" id="{F2F8CB83-AD28-4A8A-B277-8C4BA30DF6F9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629" name="Text Box 1">
          <a:extLst>
            <a:ext uri="{FF2B5EF4-FFF2-40B4-BE49-F238E27FC236}">
              <a16:creationId xmlns:a16="http://schemas.microsoft.com/office/drawing/2014/main" id="{37452DA1-63DC-400F-8BBE-39F67EB0C512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630" name="Text Box 1">
          <a:extLst>
            <a:ext uri="{FF2B5EF4-FFF2-40B4-BE49-F238E27FC236}">
              <a16:creationId xmlns:a16="http://schemas.microsoft.com/office/drawing/2014/main" id="{71BE7C20-E4D8-4AC7-A00D-B8236E5A6331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631" name="Text Box 1">
          <a:extLst>
            <a:ext uri="{FF2B5EF4-FFF2-40B4-BE49-F238E27FC236}">
              <a16:creationId xmlns:a16="http://schemas.microsoft.com/office/drawing/2014/main" id="{B8401316-0E7A-4358-B7D8-B4BDD6E100F6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632" name="Text Box 1">
          <a:extLst>
            <a:ext uri="{FF2B5EF4-FFF2-40B4-BE49-F238E27FC236}">
              <a16:creationId xmlns:a16="http://schemas.microsoft.com/office/drawing/2014/main" id="{A0AE445B-36A9-4210-95BA-51BAA8CE8793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633" name="Text Box 1">
          <a:extLst>
            <a:ext uri="{FF2B5EF4-FFF2-40B4-BE49-F238E27FC236}">
              <a16:creationId xmlns:a16="http://schemas.microsoft.com/office/drawing/2014/main" id="{CE88B092-5273-4C55-A780-F1861D5FFA44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634" name="Text Box 1">
          <a:extLst>
            <a:ext uri="{FF2B5EF4-FFF2-40B4-BE49-F238E27FC236}">
              <a16:creationId xmlns:a16="http://schemas.microsoft.com/office/drawing/2014/main" id="{E8C4FD08-7F21-4A83-B717-970BD84A5432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635" name="Text Box 1">
          <a:extLst>
            <a:ext uri="{FF2B5EF4-FFF2-40B4-BE49-F238E27FC236}">
              <a16:creationId xmlns:a16="http://schemas.microsoft.com/office/drawing/2014/main" id="{9D3B00E5-B110-4AF1-9A50-E142931C433B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636" name="Text Box 1">
          <a:extLst>
            <a:ext uri="{FF2B5EF4-FFF2-40B4-BE49-F238E27FC236}">
              <a16:creationId xmlns:a16="http://schemas.microsoft.com/office/drawing/2014/main" id="{B000B720-0D6E-46BE-AC78-53085945FB32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637" name="Text Box 1">
          <a:extLst>
            <a:ext uri="{FF2B5EF4-FFF2-40B4-BE49-F238E27FC236}">
              <a16:creationId xmlns:a16="http://schemas.microsoft.com/office/drawing/2014/main" id="{C2EFAFAB-FDBF-47B3-862A-A3EC4175D73E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638" name="Text Box 1">
          <a:extLst>
            <a:ext uri="{FF2B5EF4-FFF2-40B4-BE49-F238E27FC236}">
              <a16:creationId xmlns:a16="http://schemas.microsoft.com/office/drawing/2014/main" id="{1873FC4A-B577-4FC4-AD35-AF1015C5E25C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639" name="Text Box 1">
          <a:extLst>
            <a:ext uri="{FF2B5EF4-FFF2-40B4-BE49-F238E27FC236}">
              <a16:creationId xmlns:a16="http://schemas.microsoft.com/office/drawing/2014/main" id="{537BB2F4-B543-4BCC-91B9-5EB07202A15D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640" name="Text Box 1">
          <a:extLst>
            <a:ext uri="{FF2B5EF4-FFF2-40B4-BE49-F238E27FC236}">
              <a16:creationId xmlns:a16="http://schemas.microsoft.com/office/drawing/2014/main" id="{DC0E703F-3BD0-4E7B-92F2-9173A6C20650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641" name="Text Box 1">
          <a:extLst>
            <a:ext uri="{FF2B5EF4-FFF2-40B4-BE49-F238E27FC236}">
              <a16:creationId xmlns:a16="http://schemas.microsoft.com/office/drawing/2014/main" id="{C455AE6A-ABC2-4FFD-9BC0-3CB088845DD3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127</xdr:row>
      <xdr:rowOff>0</xdr:rowOff>
    </xdr:from>
    <xdr:ext cx="57150" cy="809625"/>
    <xdr:sp macro="" textlink="">
      <xdr:nvSpPr>
        <xdr:cNvPr id="2642" name="Text Box 1">
          <a:extLst>
            <a:ext uri="{FF2B5EF4-FFF2-40B4-BE49-F238E27FC236}">
              <a16:creationId xmlns:a16="http://schemas.microsoft.com/office/drawing/2014/main" id="{DB59F96B-4469-442B-B1D1-52EF1D858690}"/>
            </a:ext>
          </a:extLst>
        </xdr:cNvPr>
        <xdr:cNvSpPr txBox="1">
          <a:spLocks noChangeArrowheads="1"/>
        </xdr:cNvSpPr>
      </xdr:nvSpPr>
      <xdr:spPr bwMode="auto">
        <a:xfrm>
          <a:off x="3203575" y="2016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127</xdr:row>
      <xdr:rowOff>0</xdr:rowOff>
    </xdr:from>
    <xdr:ext cx="57150" cy="809625"/>
    <xdr:sp macro="" textlink="">
      <xdr:nvSpPr>
        <xdr:cNvPr id="2643" name="Text Box 1">
          <a:extLst>
            <a:ext uri="{FF2B5EF4-FFF2-40B4-BE49-F238E27FC236}">
              <a16:creationId xmlns:a16="http://schemas.microsoft.com/office/drawing/2014/main" id="{E7E4FC23-63A8-4EB7-944C-6B9F8F86FC9A}"/>
            </a:ext>
          </a:extLst>
        </xdr:cNvPr>
        <xdr:cNvSpPr txBox="1">
          <a:spLocks noChangeArrowheads="1"/>
        </xdr:cNvSpPr>
      </xdr:nvSpPr>
      <xdr:spPr bwMode="auto">
        <a:xfrm>
          <a:off x="3203575" y="2016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127</xdr:row>
      <xdr:rowOff>0</xdr:rowOff>
    </xdr:from>
    <xdr:ext cx="57150" cy="809625"/>
    <xdr:sp macro="" textlink="">
      <xdr:nvSpPr>
        <xdr:cNvPr id="2644" name="Text Box 1">
          <a:extLst>
            <a:ext uri="{FF2B5EF4-FFF2-40B4-BE49-F238E27FC236}">
              <a16:creationId xmlns:a16="http://schemas.microsoft.com/office/drawing/2014/main" id="{4A5A5929-9AB6-4B7A-8D53-18F15B49A8B2}"/>
            </a:ext>
          </a:extLst>
        </xdr:cNvPr>
        <xdr:cNvSpPr txBox="1">
          <a:spLocks noChangeArrowheads="1"/>
        </xdr:cNvSpPr>
      </xdr:nvSpPr>
      <xdr:spPr bwMode="auto">
        <a:xfrm>
          <a:off x="3203575" y="2016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127</xdr:row>
      <xdr:rowOff>0</xdr:rowOff>
    </xdr:from>
    <xdr:ext cx="57150" cy="809625"/>
    <xdr:sp macro="" textlink="">
      <xdr:nvSpPr>
        <xdr:cNvPr id="2645" name="Text Box 1">
          <a:extLst>
            <a:ext uri="{FF2B5EF4-FFF2-40B4-BE49-F238E27FC236}">
              <a16:creationId xmlns:a16="http://schemas.microsoft.com/office/drawing/2014/main" id="{ECDD0B13-0CE1-4734-B85B-37AD15EF83A8}"/>
            </a:ext>
          </a:extLst>
        </xdr:cNvPr>
        <xdr:cNvSpPr txBox="1">
          <a:spLocks noChangeArrowheads="1"/>
        </xdr:cNvSpPr>
      </xdr:nvSpPr>
      <xdr:spPr bwMode="auto">
        <a:xfrm>
          <a:off x="3203575" y="2016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127</xdr:row>
      <xdr:rowOff>0</xdr:rowOff>
    </xdr:from>
    <xdr:ext cx="57150" cy="809625"/>
    <xdr:sp macro="" textlink="">
      <xdr:nvSpPr>
        <xdr:cNvPr id="2646" name="Text Box 1">
          <a:extLst>
            <a:ext uri="{FF2B5EF4-FFF2-40B4-BE49-F238E27FC236}">
              <a16:creationId xmlns:a16="http://schemas.microsoft.com/office/drawing/2014/main" id="{8420B10A-3DC8-4766-BDA7-033E242E7ABA}"/>
            </a:ext>
          </a:extLst>
        </xdr:cNvPr>
        <xdr:cNvSpPr txBox="1">
          <a:spLocks noChangeArrowheads="1"/>
        </xdr:cNvSpPr>
      </xdr:nvSpPr>
      <xdr:spPr bwMode="auto">
        <a:xfrm>
          <a:off x="3203575" y="2016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127</xdr:row>
      <xdr:rowOff>0</xdr:rowOff>
    </xdr:from>
    <xdr:ext cx="57150" cy="809625"/>
    <xdr:sp macro="" textlink="">
      <xdr:nvSpPr>
        <xdr:cNvPr id="2647" name="Text Box 1">
          <a:extLst>
            <a:ext uri="{FF2B5EF4-FFF2-40B4-BE49-F238E27FC236}">
              <a16:creationId xmlns:a16="http://schemas.microsoft.com/office/drawing/2014/main" id="{6BBC3194-33E5-40F6-A67B-876664F8EB8E}"/>
            </a:ext>
          </a:extLst>
        </xdr:cNvPr>
        <xdr:cNvSpPr txBox="1">
          <a:spLocks noChangeArrowheads="1"/>
        </xdr:cNvSpPr>
      </xdr:nvSpPr>
      <xdr:spPr bwMode="auto">
        <a:xfrm>
          <a:off x="3203575" y="2016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648" name="Text Box 1">
          <a:extLst>
            <a:ext uri="{FF2B5EF4-FFF2-40B4-BE49-F238E27FC236}">
              <a16:creationId xmlns:a16="http://schemas.microsoft.com/office/drawing/2014/main" id="{CD7363E7-AEC9-49EF-9212-4B345F38301C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649" name="Text Box 1">
          <a:extLst>
            <a:ext uri="{FF2B5EF4-FFF2-40B4-BE49-F238E27FC236}">
              <a16:creationId xmlns:a16="http://schemas.microsoft.com/office/drawing/2014/main" id="{247B828C-ADA6-43E5-B63D-786181E4C4F0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650" name="Text Box 1">
          <a:extLst>
            <a:ext uri="{FF2B5EF4-FFF2-40B4-BE49-F238E27FC236}">
              <a16:creationId xmlns:a16="http://schemas.microsoft.com/office/drawing/2014/main" id="{6FB20579-2BAC-4B17-B420-75060FD2FA08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651" name="Text Box 1">
          <a:extLst>
            <a:ext uri="{FF2B5EF4-FFF2-40B4-BE49-F238E27FC236}">
              <a16:creationId xmlns:a16="http://schemas.microsoft.com/office/drawing/2014/main" id="{D0E824D5-B4B0-4823-A5D3-186746BCD9BB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652" name="Text Box 1">
          <a:extLst>
            <a:ext uri="{FF2B5EF4-FFF2-40B4-BE49-F238E27FC236}">
              <a16:creationId xmlns:a16="http://schemas.microsoft.com/office/drawing/2014/main" id="{7608C881-07D3-4527-96DE-7C8E7D26FE8C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653" name="Text Box 1">
          <a:extLst>
            <a:ext uri="{FF2B5EF4-FFF2-40B4-BE49-F238E27FC236}">
              <a16:creationId xmlns:a16="http://schemas.microsoft.com/office/drawing/2014/main" id="{B6DD64A6-AE20-4612-85A6-89FF7F5F2FA8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654" name="Text Box 1">
          <a:extLst>
            <a:ext uri="{FF2B5EF4-FFF2-40B4-BE49-F238E27FC236}">
              <a16:creationId xmlns:a16="http://schemas.microsoft.com/office/drawing/2014/main" id="{9432ABB6-5429-4C75-9427-5A60631E7A76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655" name="Text Box 1">
          <a:extLst>
            <a:ext uri="{FF2B5EF4-FFF2-40B4-BE49-F238E27FC236}">
              <a16:creationId xmlns:a16="http://schemas.microsoft.com/office/drawing/2014/main" id="{E367BF31-0CD7-40D9-98F7-02084B28A9F0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656" name="Text Box 1">
          <a:extLst>
            <a:ext uri="{FF2B5EF4-FFF2-40B4-BE49-F238E27FC236}">
              <a16:creationId xmlns:a16="http://schemas.microsoft.com/office/drawing/2014/main" id="{AF1AEB3E-74E9-4F3D-976F-6538A6A4F076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657" name="Text Box 1">
          <a:extLst>
            <a:ext uri="{FF2B5EF4-FFF2-40B4-BE49-F238E27FC236}">
              <a16:creationId xmlns:a16="http://schemas.microsoft.com/office/drawing/2014/main" id="{9C26354C-0D87-43DC-B21C-AF8735AFE2AC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658" name="Text Box 1">
          <a:extLst>
            <a:ext uri="{FF2B5EF4-FFF2-40B4-BE49-F238E27FC236}">
              <a16:creationId xmlns:a16="http://schemas.microsoft.com/office/drawing/2014/main" id="{4F13A826-BD81-4C02-9524-B4C745174A37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659" name="Text Box 1">
          <a:extLst>
            <a:ext uri="{FF2B5EF4-FFF2-40B4-BE49-F238E27FC236}">
              <a16:creationId xmlns:a16="http://schemas.microsoft.com/office/drawing/2014/main" id="{17632F8D-5F7A-484C-949E-AD2F99166E8A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660" name="Text Box 1">
          <a:extLst>
            <a:ext uri="{FF2B5EF4-FFF2-40B4-BE49-F238E27FC236}">
              <a16:creationId xmlns:a16="http://schemas.microsoft.com/office/drawing/2014/main" id="{3512FA5E-18BF-41BD-9D4E-6D53671E4E20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661" name="Text Box 1">
          <a:extLst>
            <a:ext uri="{FF2B5EF4-FFF2-40B4-BE49-F238E27FC236}">
              <a16:creationId xmlns:a16="http://schemas.microsoft.com/office/drawing/2014/main" id="{304483AB-619D-432D-A1D7-3D29E66785E0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662" name="Text Box 1">
          <a:extLst>
            <a:ext uri="{FF2B5EF4-FFF2-40B4-BE49-F238E27FC236}">
              <a16:creationId xmlns:a16="http://schemas.microsoft.com/office/drawing/2014/main" id="{C59840A5-E6D5-446D-B201-5E5B88E67A3E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663" name="Text Box 1">
          <a:extLst>
            <a:ext uri="{FF2B5EF4-FFF2-40B4-BE49-F238E27FC236}">
              <a16:creationId xmlns:a16="http://schemas.microsoft.com/office/drawing/2014/main" id="{29457CB7-7826-4CD7-BD92-3C19A8225EBE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664" name="Text Box 1">
          <a:extLst>
            <a:ext uri="{FF2B5EF4-FFF2-40B4-BE49-F238E27FC236}">
              <a16:creationId xmlns:a16="http://schemas.microsoft.com/office/drawing/2014/main" id="{C3BD8CBC-82AE-4652-BFAD-C17B1A9C9808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665" name="Text Box 1">
          <a:extLst>
            <a:ext uri="{FF2B5EF4-FFF2-40B4-BE49-F238E27FC236}">
              <a16:creationId xmlns:a16="http://schemas.microsoft.com/office/drawing/2014/main" id="{A4A79E1B-FFA4-42C5-850D-CC8F4F4265D1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666" name="Text Box 1">
          <a:extLst>
            <a:ext uri="{FF2B5EF4-FFF2-40B4-BE49-F238E27FC236}">
              <a16:creationId xmlns:a16="http://schemas.microsoft.com/office/drawing/2014/main" id="{FD3717D9-25D5-4C7A-B4AA-FA64161D66E9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667" name="Text Box 1">
          <a:extLst>
            <a:ext uri="{FF2B5EF4-FFF2-40B4-BE49-F238E27FC236}">
              <a16:creationId xmlns:a16="http://schemas.microsoft.com/office/drawing/2014/main" id="{6025B82E-A9F1-43B4-86F9-432BC663E3B6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668" name="Text Box 1">
          <a:extLst>
            <a:ext uri="{FF2B5EF4-FFF2-40B4-BE49-F238E27FC236}">
              <a16:creationId xmlns:a16="http://schemas.microsoft.com/office/drawing/2014/main" id="{BF82B6A7-2A83-4AB9-A56B-6C35C9878005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669" name="Text Box 1">
          <a:extLst>
            <a:ext uri="{FF2B5EF4-FFF2-40B4-BE49-F238E27FC236}">
              <a16:creationId xmlns:a16="http://schemas.microsoft.com/office/drawing/2014/main" id="{7E842EA2-636C-4F48-A993-63F88DC69C1A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670" name="Text Box 1">
          <a:extLst>
            <a:ext uri="{FF2B5EF4-FFF2-40B4-BE49-F238E27FC236}">
              <a16:creationId xmlns:a16="http://schemas.microsoft.com/office/drawing/2014/main" id="{5139A595-C4AF-4E61-9674-8CA34FA501F4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671" name="Text Box 1">
          <a:extLst>
            <a:ext uri="{FF2B5EF4-FFF2-40B4-BE49-F238E27FC236}">
              <a16:creationId xmlns:a16="http://schemas.microsoft.com/office/drawing/2014/main" id="{94AC6159-316B-4462-A486-26FDF68911B8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672" name="Text Box 1">
          <a:extLst>
            <a:ext uri="{FF2B5EF4-FFF2-40B4-BE49-F238E27FC236}">
              <a16:creationId xmlns:a16="http://schemas.microsoft.com/office/drawing/2014/main" id="{6B72CD9B-9121-45A0-A88E-5D65EEFBC4E0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673" name="Text Box 1">
          <a:extLst>
            <a:ext uri="{FF2B5EF4-FFF2-40B4-BE49-F238E27FC236}">
              <a16:creationId xmlns:a16="http://schemas.microsoft.com/office/drawing/2014/main" id="{A839573A-F1EB-4249-B221-2E32928623F9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674" name="Text Box 1">
          <a:extLst>
            <a:ext uri="{FF2B5EF4-FFF2-40B4-BE49-F238E27FC236}">
              <a16:creationId xmlns:a16="http://schemas.microsoft.com/office/drawing/2014/main" id="{C1EC778D-93D3-4D3C-B479-D3EE62C00651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675" name="Text Box 1">
          <a:extLst>
            <a:ext uri="{FF2B5EF4-FFF2-40B4-BE49-F238E27FC236}">
              <a16:creationId xmlns:a16="http://schemas.microsoft.com/office/drawing/2014/main" id="{12535997-DBC3-4D78-9B29-DB0AE5DC00C9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676" name="Text Box 1">
          <a:extLst>
            <a:ext uri="{FF2B5EF4-FFF2-40B4-BE49-F238E27FC236}">
              <a16:creationId xmlns:a16="http://schemas.microsoft.com/office/drawing/2014/main" id="{B079A7DA-3726-4173-AD83-D3B5764C0D52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677" name="Text Box 1">
          <a:extLst>
            <a:ext uri="{FF2B5EF4-FFF2-40B4-BE49-F238E27FC236}">
              <a16:creationId xmlns:a16="http://schemas.microsoft.com/office/drawing/2014/main" id="{1F98EC39-CD53-4C04-AD8C-5BD40C39A87D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678" name="Text Box 1">
          <a:extLst>
            <a:ext uri="{FF2B5EF4-FFF2-40B4-BE49-F238E27FC236}">
              <a16:creationId xmlns:a16="http://schemas.microsoft.com/office/drawing/2014/main" id="{0D4E20E9-131E-4BD3-BA21-F123C202A0F7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679" name="Text Box 1">
          <a:extLst>
            <a:ext uri="{FF2B5EF4-FFF2-40B4-BE49-F238E27FC236}">
              <a16:creationId xmlns:a16="http://schemas.microsoft.com/office/drawing/2014/main" id="{6889F8B4-AC67-4B8A-91F4-22F7362353DD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680" name="Text Box 1">
          <a:extLst>
            <a:ext uri="{FF2B5EF4-FFF2-40B4-BE49-F238E27FC236}">
              <a16:creationId xmlns:a16="http://schemas.microsoft.com/office/drawing/2014/main" id="{9A0F6E78-7FD4-44F7-BEF2-F253FD0F501C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681" name="Text Box 1">
          <a:extLst>
            <a:ext uri="{FF2B5EF4-FFF2-40B4-BE49-F238E27FC236}">
              <a16:creationId xmlns:a16="http://schemas.microsoft.com/office/drawing/2014/main" id="{B8B1C143-2B28-4C9C-8EDF-C12E15FECDE7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682" name="Text Box 1">
          <a:extLst>
            <a:ext uri="{FF2B5EF4-FFF2-40B4-BE49-F238E27FC236}">
              <a16:creationId xmlns:a16="http://schemas.microsoft.com/office/drawing/2014/main" id="{7E0C357B-29A9-4605-8DE7-C3264416106E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683" name="Text Box 1">
          <a:extLst>
            <a:ext uri="{FF2B5EF4-FFF2-40B4-BE49-F238E27FC236}">
              <a16:creationId xmlns:a16="http://schemas.microsoft.com/office/drawing/2014/main" id="{2FB9139A-E8B8-4EA4-9535-021D5B7346B7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684" name="Text Box 1">
          <a:extLst>
            <a:ext uri="{FF2B5EF4-FFF2-40B4-BE49-F238E27FC236}">
              <a16:creationId xmlns:a16="http://schemas.microsoft.com/office/drawing/2014/main" id="{0B9D41D6-8928-468D-B19C-897BA36150DA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685" name="Text Box 1">
          <a:extLst>
            <a:ext uri="{FF2B5EF4-FFF2-40B4-BE49-F238E27FC236}">
              <a16:creationId xmlns:a16="http://schemas.microsoft.com/office/drawing/2014/main" id="{5B2C9BD1-E3E7-40A7-8381-0F012E08D423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686" name="Text Box 1">
          <a:extLst>
            <a:ext uri="{FF2B5EF4-FFF2-40B4-BE49-F238E27FC236}">
              <a16:creationId xmlns:a16="http://schemas.microsoft.com/office/drawing/2014/main" id="{7502C92F-FE90-4C44-A5D3-C9436817139D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687" name="Text Box 1">
          <a:extLst>
            <a:ext uri="{FF2B5EF4-FFF2-40B4-BE49-F238E27FC236}">
              <a16:creationId xmlns:a16="http://schemas.microsoft.com/office/drawing/2014/main" id="{33CC88EE-B394-4FC2-9C00-2ADC2F576FBE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688" name="Text Box 1">
          <a:extLst>
            <a:ext uri="{FF2B5EF4-FFF2-40B4-BE49-F238E27FC236}">
              <a16:creationId xmlns:a16="http://schemas.microsoft.com/office/drawing/2014/main" id="{12114E3E-BC7E-4213-9364-FE30F83DBA1F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689" name="Text Box 1">
          <a:extLst>
            <a:ext uri="{FF2B5EF4-FFF2-40B4-BE49-F238E27FC236}">
              <a16:creationId xmlns:a16="http://schemas.microsoft.com/office/drawing/2014/main" id="{C0C2E3D6-0B24-49EB-964C-9BB5A27FC7CF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690" name="Text Box 1">
          <a:extLst>
            <a:ext uri="{FF2B5EF4-FFF2-40B4-BE49-F238E27FC236}">
              <a16:creationId xmlns:a16="http://schemas.microsoft.com/office/drawing/2014/main" id="{FBF35C89-6199-493F-8C1A-40A86CDFA9C6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691" name="Text Box 1">
          <a:extLst>
            <a:ext uri="{FF2B5EF4-FFF2-40B4-BE49-F238E27FC236}">
              <a16:creationId xmlns:a16="http://schemas.microsoft.com/office/drawing/2014/main" id="{36F3410A-9DC6-457B-83BD-8654764EB938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692" name="Text Box 1">
          <a:extLst>
            <a:ext uri="{FF2B5EF4-FFF2-40B4-BE49-F238E27FC236}">
              <a16:creationId xmlns:a16="http://schemas.microsoft.com/office/drawing/2014/main" id="{9FDE9332-F029-477E-A4C7-402276E2D77E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693" name="Text Box 1">
          <a:extLst>
            <a:ext uri="{FF2B5EF4-FFF2-40B4-BE49-F238E27FC236}">
              <a16:creationId xmlns:a16="http://schemas.microsoft.com/office/drawing/2014/main" id="{A21F1627-74DB-4AB7-BEC4-25071D6724D0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694" name="Text Box 1">
          <a:extLst>
            <a:ext uri="{FF2B5EF4-FFF2-40B4-BE49-F238E27FC236}">
              <a16:creationId xmlns:a16="http://schemas.microsoft.com/office/drawing/2014/main" id="{AEDD8631-D31B-4F09-A1BB-BE6605947685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695" name="Text Box 1">
          <a:extLst>
            <a:ext uri="{FF2B5EF4-FFF2-40B4-BE49-F238E27FC236}">
              <a16:creationId xmlns:a16="http://schemas.microsoft.com/office/drawing/2014/main" id="{9FD0B793-5A2F-4261-9C16-D31761CE140F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127</xdr:row>
      <xdr:rowOff>0</xdr:rowOff>
    </xdr:from>
    <xdr:ext cx="57150" cy="809625"/>
    <xdr:sp macro="" textlink="">
      <xdr:nvSpPr>
        <xdr:cNvPr id="2696" name="Text Box 1">
          <a:extLst>
            <a:ext uri="{FF2B5EF4-FFF2-40B4-BE49-F238E27FC236}">
              <a16:creationId xmlns:a16="http://schemas.microsoft.com/office/drawing/2014/main" id="{48523C8E-F7C0-4F9E-80E1-7EB1C1B48B27}"/>
            </a:ext>
          </a:extLst>
        </xdr:cNvPr>
        <xdr:cNvSpPr txBox="1">
          <a:spLocks noChangeArrowheads="1"/>
        </xdr:cNvSpPr>
      </xdr:nvSpPr>
      <xdr:spPr bwMode="auto">
        <a:xfrm>
          <a:off x="3203575" y="2016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127</xdr:row>
      <xdr:rowOff>0</xdr:rowOff>
    </xdr:from>
    <xdr:ext cx="57150" cy="809625"/>
    <xdr:sp macro="" textlink="">
      <xdr:nvSpPr>
        <xdr:cNvPr id="2697" name="Text Box 1">
          <a:extLst>
            <a:ext uri="{FF2B5EF4-FFF2-40B4-BE49-F238E27FC236}">
              <a16:creationId xmlns:a16="http://schemas.microsoft.com/office/drawing/2014/main" id="{FF234507-9918-490E-B863-4D3A71292384}"/>
            </a:ext>
          </a:extLst>
        </xdr:cNvPr>
        <xdr:cNvSpPr txBox="1">
          <a:spLocks noChangeArrowheads="1"/>
        </xdr:cNvSpPr>
      </xdr:nvSpPr>
      <xdr:spPr bwMode="auto">
        <a:xfrm>
          <a:off x="3203575" y="2016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127</xdr:row>
      <xdr:rowOff>0</xdr:rowOff>
    </xdr:from>
    <xdr:ext cx="57150" cy="809625"/>
    <xdr:sp macro="" textlink="">
      <xdr:nvSpPr>
        <xdr:cNvPr id="2698" name="Text Box 1">
          <a:extLst>
            <a:ext uri="{FF2B5EF4-FFF2-40B4-BE49-F238E27FC236}">
              <a16:creationId xmlns:a16="http://schemas.microsoft.com/office/drawing/2014/main" id="{5AA269C8-BFE4-44FE-8C12-4EE8C375BBDB}"/>
            </a:ext>
          </a:extLst>
        </xdr:cNvPr>
        <xdr:cNvSpPr txBox="1">
          <a:spLocks noChangeArrowheads="1"/>
        </xdr:cNvSpPr>
      </xdr:nvSpPr>
      <xdr:spPr bwMode="auto">
        <a:xfrm>
          <a:off x="3203575" y="2016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127</xdr:row>
      <xdr:rowOff>0</xdr:rowOff>
    </xdr:from>
    <xdr:ext cx="57150" cy="809625"/>
    <xdr:sp macro="" textlink="">
      <xdr:nvSpPr>
        <xdr:cNvPr id="2699" name="Text Box 1">
          <a:extLst>
            <a:ext uri="{FF2B5EF4-FFF2-40B4-BE49-F238E27FC236}">
              <a16:creationId xmlns:a16="http://schemas.microsoft.com/office/drawing/2014/main" id="{8E3CACDE-55F0-4C87-BC0D-2E5769BE3E8F}"/>
            </a:ext>
          </a:extLst>
        </xdr:cNvPr>
        <xdr:cNvSpPr txBox="1">
          <a:spLocks noChangeArrowheads="1"/>
        </xdr:cNvSpPr>
      </xdr:nvSpPr>
      <xdr:spPr bwMode="auto">
        <a:xfrm>
          <a:off x="3203575" y="2016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127</xdr:row>
      <xdr:rowOff>0</xdr:rowOff>
    </xdr:from>
    <xdr:ext cx="57150" cy="809625"/>
    <xdr:sp macro="" textlink="">
      <xdr:nvSpPr>
        <xdr:cNvPr id="2700" name="Text Box 1">
          <a:extLst>
            <a:ext uri="{FF2B5EF4-FFF2-40B4-BE49-F238E27FC236}">
              <a16:creationId xmlns:a16="http://schemas.microsoft.com/office/drawing/2014/main" id="{EA3B5C1E-2817-41E2-BFB1-F5DCE606DA25}"/>
            </a:ext>
          </a:extLst>
        </xdr:cNvPr>
        <xdr:cNvSpPr txBox="1">
          <a:spLocks noChangeArrowheads="1"/>
        </xdr:cNvSpPr>
      </xdr:nvSpPr>
      <xdr:spPr bwMode="auto">
        <a:xfrm>
          <a:off x="3203575" y="2016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127</xdr:row>
      <xdr:rowOff>0</xdr:rowOff>
    </xdr:from>
    <xdr:ext cx="57150" cy="809625"/>
    <xdr:sp macro="" textlink="">
      <xdr:nvSpPr>
        <xdr:cNvPr id="2701" name="Text Box 1">
          <a:extLst>
            <a:ext uri="{FF2B5EF4-FFF2-40B4-BE49-F238E27FC236}">
              <a16:creationId xmlns:a16="http://schemas.microsoft.com/office/drawing/2014/main" id="{98286FBA-7610-48BB-A20D-A54D6198B1D0}"/>
            </a:ext>
          </a:extLst>
        </xdr:cNvPr>
        <xdr:cNvSpPr txBox="1">
          <a:spLocks noChangeArrowheads="1"/>
        </xdr:cNvSpPr>
      </xdr:nvSpPr>
      <xdr:spPr bwMode="auto">
        <a:xfrm>
          <a:off x="3203575" y="2016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702" name="Text Box 1">
          <a:extLst>
            <a:ext uri="{FF2B5EF4-FFF2-40B4-BE49-F238E27FC236}">
              <a16:creationId xmlns:a16="http://schemas.microsoft.com/office/drawing/2014/main" id="{4744B4BA-02E0-4C79-A8F5-78CED91A9982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703" name="Text Box 1">
          <a:extLst>
            <a:ext uri="{FF2B5EF4-FFF2-40B4-BE49-F238E27FC236}">
              <a16:creationId xmlns:a16="http://schemas.microsoft.com/office/drawing/2014/main" id="{43EDEAA6-0F0F-4C80-B215-FDE0312B1767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704" name="Text Box 1">
          <a:extLst>
            <a:ext uri="{FF2B5EF4-FFF2-40B4-BE49-F238E27FC236}">
              <a16:creationId xmlns:a16="http://schemas.microsoft.com/office/drawing/2014/main" id="{A0D76C4E-CA9F-4471-8D01-DB3B1A6EF374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705" name="Text Box 1">
          <a:extLst>
            <a:ext uri="{FF2B5EF4-FFF2-40B4-BE49-F238E27FC236}">
              <a16:creationId xmlns:a16="http://schemas.microsoft.com/office/drawing/2014/main" id="{CFF0D459-1BC6-4D76-AFEC-D47AA527CEE2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706" name="Text Box 1">
          <a:extLst>
            <a:ext uri="{FF2B5EF4-FFF2-40B4-BE49-F238E27FC236}">
              <a16:creationId xmlns:a16="http://schemas.microsoft.com/office/drawing/2014/main" id="{7D8E3B05-2ABE-4455-BB08-1A568882109A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707" name="Text Box 1">
          <a:extLst>
            <a:ext uri="{FF2B5EF4-FFF2-40B4-BE49-F238E27FC236}">
              <a16:creationId xmlns:a16="http://schemas.microsoft.com/office/drawing/2014/main" id="{084C364B-0A02-42F6-A8AB-9D29D8711A36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708" name="Text Box 1">
          <a:extLst>
            <a:ext uri="{FF2B5EF4-FFF2-40B4-BE49-F238E27FC236}">
              <a16:creationId xmlns:a16="http://schemas.microsoft.com/office/drawing/2014/main" id="{10F34805-228A-47E4-91A2-AFD866DC3053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709" name="Text Box 1">
          <a:extLst>
            <a:ext uri="{FF2B5EF4-FFF2-40B4-BE49-F238E27FC236}">
              <a16:creationId xmlns:a16="http://schemas.microsoft.com/office/drawing/2014/main" id="{9CD7137A-1079-4824-931D-B23CE8C1C4ED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710" name="Text Box 1">
          <a:extLst>
            <a:ext uri="{FF2B5EF4-FFF2-40B4-BE49-F238E27FC236}">
              <a16:creationId xmlns:a16="http://schemas.microsoft.com/office/drawing/2014/main" id="{C06700D2-5F50-4C00-AD0A-474E1E16C690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711" name="Text Box 1">
          <a:extLst>
            <a:ext uri="{FF2B5EF4-FFF2-40B4-BE49-F238E27FC236}">
              <a16:creationId xmlns:a16="http://schemas.microsoft.com/office/drawing/2014/main" id="{A4860DDB-EFF3-430A-BD43-A498B3730D41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712" name="Text Box 1">
          <a:extLst>
            <a:ext uri="{FF2B5EF4-FFF2-40B4-BE49-F238E27FC236}">
              <a16:creationId xmlns:a16="http://schemas.microsoft.com/office/drawing/2014/main" id="{EB14F094-0493-49D8-9C33-EA9AF9860A25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713" name="Text Box 1">
          <a:extLst>
            <a:ext uri="{FF2B5EF4-FFF2-40B4-BE49-F238E27FC236}">
              <a16:creationId xmlns:a16="http://schemas.microsoft.com/office/drawing/2014/main" id="{4B0F3850-EDB3-4C44-93E5-662AAF2153DB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714" name="Text Box 1">
          <a:extLst>
            <a:ext uri="{FF2B5EF4-FFF2-40B4-BE49-F238E27FC236}">
              <a16:creationId xmlns:a16="http://schemas.microsoft.com/office/drawing/2014/main" id="{9B38FCB7-5A9F-4377-9D27-187A3D9811CB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715" name="Text Box 1">
          <a:extLst>
            <a:ext uri="{FF2B5EF4-FFF2-40B4-BE49-F238E27FC236}">
              <a16:creationId xmlns:a16="http://schemas.microsoft.com/office/drawing/2014/main" id="{2A7C2ACE-42C5-440D-A9D0-8657AAA0320F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716" name="Text Box 1">
          <a:extLst>
            <a:ext uri="{FF2B5EF4-FFF2-40B4-BE49-F238E27FC236}">
              <a16:creationId xmlns:a16="http://schemas.microsoft.com/office/drawing/2014/main" id="{E537FB3A-E7D4-4071-B09E-562667C1B3AD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717" name="Text Box 1">
          <a:extLst>
            <a:ext uri="{FF2B5EF4-FFF2-40B4-BE49-F238E27FC236}">
              <a16:creationId xmlns:a16="http://schemas.microsoft.com/office/drawing/2014/main" id="{EC727FF5-43D6-466A-8A0D-A9F17B171395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718" name="Text Box 1">
          <a:extLst>
            <a:ext uri="{FF2B5EF4-FFF2-40B4-BE49-F238E27FC236}">
              <a16:creationId xmlns:a16="http://schemas.microsoft.com/office/drawing/2014/main" id="{D879019E-E6FE-47C1-B2A5-91F580D91075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719" name="Text Box 1">
          <a:extLst>
            <a:ext uri="{FF2B5EF4-FFF2-40B4-BE49-F238E27FC236}">
              <a16:creationId xmlns:a16="http://schemas.microsoft.com/office/drawing/2014/main" id="{C0791E40-22B2-4BC0-A570-6520B0C110CC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720" name="Text Box 1">
          <a:extLst>
            <a:ext uri="{FF2B5EF4-FFF2-40B4-BE49-F238E27FC236}">
              <a16:creationId xmlns:a16="http://schemas.microsoft.com/office/drawing/2014/main" id="{35E65299-83F4-49F6-A781-E690A759118A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721" name="Text Box 1">
          <a:extLst>
            <a:ext uri="{FF2B5EF4-FFF2-40B4-BE49-F238E27FC236}">
              <a16:creationId xmlns:a16="http://schemas.microsoft.com/office/drawing/2014/main" id="{8FCF24E3-1BD2-4A48-8D49-A395E9E9EA75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722" name="Text Box 1">
          <a:extLst>
            <a:ext uri="{FF2B5EF4-FFF2-40B4-BE49-F238E27FC236}">
              <a16:creationId xmlns:a16="http://schemas.microsoft.com/office/drawing/2014/main" id="{63C42B39-45AE-45F9-B535-27F626EDF29E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723" name="Text Box 1">
          <a:extLst>
            <a:ext uri="{FF2B5EF4-FFF2-40B4-BE49-F238E27FC236}">
              <a16:creationId xmlns:a16="http://schemas.microsoft.com/office/drawing/2014/main" id="{B7F9070A-B65F-44A8-A013-A046F54BB29F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724" name="Text Box 1">
          <a:extLst>
            <a:ext uri="{FF2B5EF4-FFF2-40B4-BE49-F238E27FC236}">
              <a16:creationId xmlns:a16="http://schemas.microsoft.com/office/drawing/2014/main" id="{2CDC0B7E-D78A-428D-98FB-32DF937423D8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725" name="Text Box 1">
          <a:extLst>
            <a:ext uri="{FF2B5EF4-FFF2-40B4-BE49-F238E27FC236}">
              <a16:creationId xmlns:a16="http://schemas.microsoft.com/office/drawing/2014/main" id="{59D4BA44-1861-4640-9488-89FD7F941318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726" name="Text Box 1">
          <a:extLst>
            <a:ext uri="{FF2B5EF4-FFF2-40B4-BE49-F238E27FC236}">
              <a16:creationId xmlns:a16="http://schemas.microsoft.com/office/drawing/2014/main" id="{2000E97E-25B0-47C4-964A-15D9CD56BB57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727" name="Text Box 1">
          <a:extLst>
            <a:ext uri="{FF2B5EF4-FFF2-40B4-BE49-F238E27FC236}">
              <a16:creationId xmlns:a16="http://schemas.microsoft.com/office/drawing/2014/main" id="{BAB45D61-815D-4C85-9C04-A1982844E352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728" name="Text Box 1">
          <a:extLst>
            <a:ext uri="{FF2B5EF4-FFF2-40B4-BE49-F238E27FC236}">
              <a16:creationId xmlns:a16="http://schemas.microsoft.com/office/drawing/2014/main" id="{137FD9F6-8FD9-4487-BF89-A255A1C33E1A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729" name="Text Box 1">
          <a:extLst>
            <a:ext uri="{FF2B5EF4-FFF2-40B4-BE49-F238E27FC236}">
              <a16:creationId xmlns:a16="http://schemas.microsoft.com/office/drawing/2014/main" id="{76347A0B-2FF2-4064-8060-8CC99A16E961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730" name="Text Box 1">
          <a:extLst>
            <a:ext uri="{FF2B5EF4-FFF2-40B4-BE49-F238E27FC236}">
              <a16:creationId xmlns:a16="http://schemas.microsoft.com/office/drawing/2014/main" id="{2B0F14AB-D48E-4A0F-AF0D-56B76C8D569B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731" name="Text Box 1">
          <a:extLst>
            <a:ext uri="{FF2B5EF4-FFF2-40B4-BE49-F238E27FC236}">
              <a16:creationId xmlns:a16="http://schemas.microsoft.com/office/drawing/2014/main" id="{D5EE79E9-4B3C-4156-A02B-7B9DC4076B2E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732" name="Text Box 1">
          <a:extLst>
            <a:ext uri="{FF2B5EF4-FFF2-40B4-BE49-F238E27FC236}">
              <a16:creationId xmlns:a16="http://schemas.microsoft.com/office/drawing/2014/main" id="{DF5AB6DA-F224-4229-AF76-797A9898AF43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733" name="Text Box 1">
          <a:extLst>
            <a:ext uri="{FF2B5EF4-FFF2-40B4-BE49-F238E27FC236}">
              <a16:creationId xmlns:a16="http://schemas.microsoft.com/office/drawing/2014/main" id="{4E16729E-215A-46BB-85EC-E340DFDBA897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734" name="Text Box 1">
          <a:extLst>
            <a:ext uri="{FF2B5EF4-FFF2-40B4-BE49-F238E27FC236}">
              <a16:creationId xmlns:a16="http://schemas.microsoft.com/office/drawing/2014/main" id="{3F6E918D-FFEA-4C32-8BA7-74C48DDD0216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735" name="Text Box 1">
          <a:extLst>
            <a:ext uri="{FF2B5EF4-FFF2-40B4-BE49-F238E27FC236}">
              <a16:creationId xmlns:a16="http://schemas.microsoft.com/office/drawing/2014/main" id="{52EB2B1F-4757-48C9-BDC8-665E7C2E30A6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736" name="Text Box 1">
          <a:extLst>
            <a:ext uri="{FF2B5EF4-FFF2-40B4-BE49-F238E27FC236}">
              <a16:creationId xmlns:a16="http://schemas.microsoft.com/office/drawing/2014/main" id="{FF2DC553-E651-4462-B0A7-B01483422FEB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737" name="Text Box 1">
          <a:extLst>
            <a:ext uri="{FF2B5EF4-FFF2-40B4-BE49-F238E27FC236}">
              <a16:creationId xmlns:a16="http://schemas.microsoft.com/office/drawing/2014/main" id="{C9B5D6F5-178E-4BAB-9614-8686F42313D2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738" name="Text Box 1">
          <a:extLst>
            <a:ext uri="{FF2B5EF4-FFF2-40B4-BE49-F238E27FC236}">
              <a16:creationId xmlns:a16="http://schemas.microsoft.com/office/drawing/2014/main" id="{E32A47A2-5CF5-4C66-81B7-6AEB7B6D9BBC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739" name="Text Box 1">
          <a:extLst>
            <a:ext uri="{FF2B5EF4-FFF2-40B4-BE49-F238E27FC236}">
              <a16:creationId xmlns:a16="http://schemas.microsoft.com/office/drawing/2014/main" id="{BEAF6EFE-5110-4E9F-9E91-4C53A2B13FC2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740" name="Text Box 1">
          <a:extLst>
            <a:ext uri="{FF2B5EF4-FFF2-40B4-BE49-F238E27FC236}">
              <a16:creationId xmlns:a16="http://schemas.microsoft.com/office/drawing/2014/main" id="{4DCFA142-C2D1-49D5-8931-E5B91E95C8A9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741" name="Text Box 1">
          <a:extLst>
            <a:ext uri="{FF2B5EF4-FFF2-40B4-BE49-F238E27FC236}">
              <a16:creationId xmlns:a16="http://schemas.microsoft.com/office/drawing/2014/main" id="{0A413511-D2D2-4EEB-8206-17293F922525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742" name="Text Box 1">
          <a:extLst>
            <a:ext uri="{FF2B5EF4-FFF2-40B4-BE49-F238E27FC236}">
              <a16:creationId xmlns:a16="http://schemas.microsoft.com/office/drawing/2014/main" id="{E30B0423-27B0-4D7A-9389-1635504E6BCE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743" name="Text Box 1">
          <a:extLst>
            <a:ext uri="{FF2B5EF4-FFF2-40B4-BE49-F238E27FC236}">
              <a16:creationId xmlns:a16="http://schemas.microsoft.com/office/drawing/2014/main" id="{2382A252-0DEA-479E-B834-AAA9A315FCF0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744" name="Text Box 1">
          <a:extLst>
            <a:ext uri="{FF2B5EF4-FFF2-40B4-BE49-F238E27FC236}">
              <a16:creationId xmlns:a16="http://schemas.microsoft.com/office/drawing/2014/main" id="{9A82034B-64CB-48C7-9AC8-609FB8F530D3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745" name="Text Box 1">
          <a:extLst>
            <a:ext uri="{FF2B5EF4-FFF2-40B4-BE49-F238E27FC236}">
              <a16:creationId xmlns:a16="http://schemas.microsoft.com/office/drawing/2014/main" id="{0135F6B5-03C9-42A4-8DD9-35F9C83DB6EC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746" name="Text Box 1">
          <a:extLst>
            <a:ext uri="{FF2B5EF4-FFF2-40B4-BE49-F238E27FC236}">
              <a16:creationId xmlns:a16="http://schemas.microsoft.com/office/drawing/2014/main" id="{0B1C54D1-4E16-474F-9202-AA8F2DF76ABF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747" name="Text Box 1">
          <a:extLst>
            <a:ext uri="{FF2B5EF4-FFF2-40B4-BE49-F238E27FC236}">
              <a16:creationId xmlns:a16="http://schemas.microsoft.com/office/drawing/2014/main" id="{09EB146A-4284-4489-A76F-0D87AC8AEF45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748" name="Text Box 1">
          <a:extLst>
            <a:ext uri="{FF2B5EF4-FFF2-40B4-BE49-F238E27FC236}">
              <a16:creationId xmlns:a16="http://schemas.microsoft.com/office/drawing/2014/main" id="{CFF31553-FB8B-46CE-98E8-0CDBBCCDECF1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749" name="Text Box 1">
          <a:extLst>
            <a:ext uri="{FF2B5EF4-FFF2-40B4-BE49-F238E27FC236}">
              <a16:creationId xmlns:a16="http://schemas.microsoft.com/office/drawing/2014/main" id="{98BC35A6-30CF-41D5-9361-BF6DA45D3241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127</xdr:row>
      <xdr:rowOff>0</xdr:rowOff>
    </xdr:from>
    <xdr:ext cx="57150" cy="809625"/>
    <xdr:sp macro="" textlink="">
      <xdr:nvSpPr>
        <xdr:cNvPr id="2750" name="Text Box 1">
          <a:extLst>
            <a:ext uri="{FF2B5EF4-FFF2-40B4-BE49-F238E27FC236}">
              <a16:creationId xmlns:a16="http://schemas.microsoft.com/office/drawing/2014/main" id="{3BBE706D-F83C-430C-BF39-9E4B071F034F}"/>
            </a:ext>
          </a:extLst>
        </xdr:cNvPr>
        <xdr:cNvSpPr txBox="1">
          <a:spLocks noChangeArrowheads="1"/>
        </xdr:cNvSpPr>
      </xdr:nvSpPr>
      <xdr:spPr bwMode="auto">
        <a:xfrm>
          <a:off x="3203575" y="2016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127</xdr:row>
      <xdr:rowOff>0</xdr:rowOff>
    </xdr:from>
    <xdr:ext cx="57150" cy="809625"/>
    <xdr:sp macro="" textlink="">
      <xdr:nvSpPr>
        <xdr:cNvPr id="2751" name="Text Box 1">
          <a:extLst>
            <a:ext uri="{FF2B5EF4-FFF2-40B4-BE49-F238E27FC236}">
              <a16:creationId xmlns:a16="http://schemas.microsoft.com/office/drawing/2014/main" id="{EA4D47F3-AAC9-4B2B-ADF1-2E84F2F390C7}"/>
            </a:ext>
          </a:extLst>
        </xdr:cNvPr>
        <xdr:cNvSpPr txBox="1">
          <a:spLocks noChangeArrowheads="1"/>
        </xdr:cNvSpPr>
      </xdr:nvSpPr>
      <xdr:spPr bwMode="auto">
        <a:xfrm>
          <a:off x="3203575" y="2016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127</xdr:row>
      <xdr:rowOff>0</xdr:rowOff>
    </xdr:from>
    <xdr:ext cx="57150" cy="809625"/>
    <xdr:sp macro="" textlink="">
      <xdr:nvSpPr>
        <xdr:cNvPr id="2752" name="Text Box 1">
          <a:extLst>
            <a:ext uri="{FF2B5EF4-FFF2-40B4-BE49-F238E27FC236}">
              <a16:creationId xmlns:a16="http://schemas.microsoft.com/office/drawing/2014/main" id="{7F1D4608-06AD-47AC-ABD6-4B1EC54B61C0}"/>
            </a:ext>
          </a:extLst>
        </xdr:cNvPr>
        <xdr:cNvSpPr txBox="1">
          <a:spLocks noChangeArrowheads="1"/>
        </xdr:cNvSpPr>
      </xdr:nvSpPr>
      <xdr:spPr bwMode="auto">
        <a:xfrm>
          <a:off x="3203575" y="2016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127</xdr:row>
      <xdr:rowOff>0</xdr:rowOff>
    </xdr:from>
    <xdr:ext cx="57150" cy="809625"/>
    <xdr:sp macro="" textlink="">
      <xdr:nvSpPr>
        <xdr:cNvPr id="2753" name="Text Box 1">
          <a:extLst>
            <a:ext uri="{FF2B5EF4-FFF2-40B4-BE49-F238E27FC236}">
              <a16:creationId xmlns:a16="http://schemas.microsoft.com/office/drawing/2014/main" id="{A5149015-165E-4359-8091-917EA6423863}"/>
            </a:ext>
          </a:extLst>
        </xdr:cNvPr>
        <xdr:cNvSpPr txBox="1">
          <a:spLocks noChangeArrowheads="1"/>
        </xdr:cNvSpPr>
      </xdr:nvSpPr>
      <xdr:spPr bwMode="auto">
        <a:xfrm>
          <a:off x="3203575" y="2016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127</xdr:row>
      <xdr:rowOff>0</xdr:rowOff>
    </xdr:from>
    <xdr:ext cx="57150" cy="809625"/>
    <xdr:sp macro="" textlink="">
      <xdr:nvSpPr>
        <xdr:cNvPr id="2754" name="Text Box 1">
          <a:extLst>
            <a:ext uri="{FF2B5EF4-FFF2-40B4-BE49-F238E27FC236}">
              <a16:creationId xmlns:a16="http://schemas.microsoft.com/office/drawing/2014/main" id="{8525CB37-9046-4224-B761-0529D1DA124F}"/>
            </a:ext>
          </a:extLst>
        </xdr:cNvPr>
        <xdr:cNvSpPr txBox="1">
          <a:spLocks noChangeArrowheads="1"/>
        </xdr:cNvSpPr>
      </xdr:nvSpPr>
      <xdr:spPr bwMode="auto">
        <a:xfrm>
          <a:off x="3203575" y="2016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127</xdr:row>
      <xdr:rowOff>0</xdr:rowOff>
    </xdr:from>
    <xdr:ext cx="57150" cy="809625"/>
    <xdr:sp macro="" textlink="">
      <xdr:nvSpPr>
        <xdr:cNvPr id="2755" name="Text Box 1">
          <a:extLst>
            <a:ext uri="{FF2B5EF4-FFF2-40B4-BE49-F238E27FC236}">
              <a16:creationId xmlns:a16="http://schemas.microsoft.com/office/drawing/2014/main" id="{25F27CBD-0695-43A4-B37C-68931F720CA2}"/>
            </a:ext>
          </a:extLst>
        </xdr:cNvPr>
        <xdr:cNvSpPr txBox="1">
          <a:spLocks noChangeArrowheads="1"/>
        </xdr:cNvSpPr>
      </xdr:nvSpPr>
      <xdr:spPr bwMode="auto">
        <a:xfrm>
          <a:off x="3203575" y="2016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756" name="Text Box 1">
          <a:extLst>
            <a:ext uri="{FF2B5EF4-FFF2-40B4-BE49-F238E27FC236}">
              <a16:creationId xmlns:a16="http://schemas.microsoft.com/office/drawing/2014/main" id="{D597CE49-42F3-471E-A4D0-18CA0DFBB6B2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757" name="Text Box 1">
          <a:extLst>
            <a:ext uri="{FF2B5EF4-FFF2-40B4-BE49-F238E27FC236}">
              <a16:creationId xmlns:a16="http://schemas.microsoft.com/office/drawing/2014/main" id="{617C5617-C59E-4263-94AA-A44621601144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758" name="Text Box 1">
          <a:extLst>
            <a:ext uri="{FF2B5EF4-FFF2-40B4-BE49-F238E27FC236}">
              <a16:creationId xmlns:a16="http://schemas.microsoft.com/office/drawing/2014/main" id="{7D2B4ADB-6FBC-4D80-929F-DE86F80E1239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759" name="Text Box 1">
          <a:extLst>
            <a:ext uri="{FF2B5EF4-FFF2-40B4-BE49-F238E27FC236}">
              <a16:creationId xmlns:a16="http://schemas.microsoft.com/office/drawing/2014/main" id="{66795C25-FC73-4DCD-AD6E-0DF2C15266E8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760" name="Text Box 1">
          <a:extLst>
            <a:ext uri="{FF2B5EF4-FFF2-40B4-BE49-F238E27FC236}">
              <a16:creationId xmlns:a16="http://schemas.microsoft.com/office/drawing/2014/main" id="{2A4BE189-13D9-42D4-B0BA-D457ACECE642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761" name="Text Box 1">
          <a:extLst>
            <a:ext uri="{FF2B5EF4-FFF2-40B4-BE49-F238E27FC236}">
              <a16:creationId xmlns:a16="http://schemas.microsoft.com/office/drawing/2014/main" id="{3A9A6ED9-8389-4F20-A0EF-EDBF95BFD507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762" name="Text Box 1">
          <a:extLst>
            <a:ext uri="{FF2B5EF4-FFF2-40B4-BE49-F238E27FC236}">
              <a16:creationId xmlns:a16="http://schemas.microsoft.com/office/drawing/2014/main" id="{F26BFA47-804C-4171-B7F2-5BB79B4C3A3B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763" name="Text Box 1">
          <a:extLst>
            <a:ext uri="{FF2B5EF4-FFF2-40B4-BE49-F238E27FC236}">
              <a16:creationId xmlns:a16="http://schemas.microsoft.com/office/drawing/2014/main" id="{326B5196-5D7A-45CE-A397-C365DE5FAC72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764" name="Text Box 1">
          <a:extLst>
            <a:ext uri="{FF2B5EF4-FFF2-40B4-BE49-F238E27FC236}">
              <a16:creationId xmlns:a16="http://schemas.microsoft.com/office/drawing/2014/main" id="{82289EEF-3121-4BA6-BF19-928BB4C8F96E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765" name="Text Box 1">
          <a:extLst>
            <a:ext uri="{FF2B5EF4-FFF2-40B4-BE49-F238E27FC236}">
              <a16:creationId xmlns:a16="http://schemas.microsoft.com/office/drawing/2014/main" id="{20D6EA7D-30D0-40B0-BBA9-8B49BF17F542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766" name="Text Box 1">
          <a:extLst>
            <a:ext uri="{FF2B5EF4-FFF2-40B4-BE49-F238E27FC236}">
              <a16:creationId xmlns:a16="http://schemas.microsoft.com/office/drawing/2014/main" id="{B67F61CF-AAF7-454A-A5A9-9964D1D59D91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767" name="Text Box 1">
          <a:extLst>
            <a:ext uri="{FF2B5EF4-FFF2-40B4-BE49-F238E27FC236}">
              <a16:creationId xmlns:a16="http://schemas.microsoft.com/office/drawing/2014/main" id="{D056104F-3C8A-4381-9E4F-BF578D515564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768" name="Text Box 1">
          <a:extLst>
            <a:ext uri="{FF2B5EF4-FFF2-40B4-BE49-F238E27FC236}">
              <a16:creationId xmlns:a16="http://schemas.microsoft.com/office/drawing/2014/main" id="{B82EE40B-26BE-4DCE-AF38-2CEB5F1C67E4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769" name="Text Box 1">
          <a:extLst>
            <a:ext uri="{FF2B5EF4-FFF2-40B4-BE49-F238E27FC236}">
              <a16:creationId xmlns:a16="http://schemas.microsoft.com/office/drawing/2014/main" id="{9ADA2DC2-6737-4E44-BA34-77FB02248461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770" name="Text Box 1">
          <a:extLst>
            <a:ext uri="{FF2B5EF4-FFF2-40B4-BE49-F238E27FC236}">
              <a16:creationId xmlns:a16="http://schemas.microsoft.com/office/drawing/2014/main" id="{FCF2F5CC-15E9-452D-8E19-5D18BAEAD834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771" name="Text Box 1">
          <a:extLst>
            <a:ext uri="{FF2B5EF4-FFF2-40B4-BE49-F238E27FC236}">
              <a16:creationId xmlns:a16="http://schemas.microsoft.com/office/drawing/2014/main" id="{74D23E72-AC25-4206-9E2A-6A3EA10D30EE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772" name="Text Box 1">
          <a:extLst>
            <a:ext uri="{FF2B5EF4-FFF2-40B4-BE49-F238E27FC236}">
              <a16:creationId xmlns:a16="http://schemas.microsoft.com/office/drawing/2014/main" id="{CBAE2084-2184-42C8-9222-08A1FD9F99EA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773" name="Text Box 1">
          <a:extLst>
            <a:ext uri="{FF2B5EF4-FFF2-40B4-BE49-F238E27FC236}">
              <a16:creationId xmlns:a16="http://schemas.microsoft.com/office/drawing/2014/main" id="{E390D776-58F0-45C6-BFA7-81F79EE3295C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774" name="Text Box 1">
          <a:extLst>
            <a:ext uri="{FF2B5EF4-FFF2-40B4-BE49-F238E27FC236}">
              <a16:creationId xmlns:a16="http://schemas.microsoft.com/office/drawing/2014/main" id="{96AF28FF-23A6-472C-8CDD-D6E18FD4DF32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775" name="Text Box 1">
          <a:extLst>
            <a:ext uri="{FF2B5EF4-FFF2-40B4-BE49-F238E27FC236}">
              <a16:creationId xmlns:a16="http://schemas.microsoft.com/office/drawing/2014/main" id="{EE459037-10D8-4084-B166-A4B0ED532DF4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776" name="Text Box 1">
          <a:extLst>
            <a:ext uri="{FF2B5EF4-FFF2-40B4-BE49-F238E27FC236}">
              <a16:creationId xmlns:a16="http://schemas.microsoft.com/office/drawing/2014/main" id="{F2C72967-8761-46EB-9E03-2314C2D7D7A0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777" name="Text Box 1">
          <a:extLst>
            <a:ext uri="{FF2B5EF4-FFF2-40B4-BE49-F238E27FC236}">
              <a16:creationId xmlns:a16="http://schemas.microsoft.com/office/drawing/2014/main" id="{7E6B44F3-801E-45F1-9236-468752DE8A17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778" name="Text Box 1">
          <a:extLst>
            <a:ext uri="{FF2B5EF4-FFF2-40B4-BE49-F238E27FC236}">
              <a16:creationId xmlns:a16="http://schemas.microsoft.com/office/drawing/2014/main" id="{6DEB71AF-7BDF-4F6C-9CD9-D530EFDDF47D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779" name="Text Box 1">
          <a:extLst>
            <a:ext uri="{FF2B5EF4-FFF2-40B4-BE49-F238E27FC236}">
              <a16:creationId xmlns:a16="http://schemas.microsoft.com/office/drawing/2014/main" id="{DF275E2D-9B24-438F-9D4E-ABC45D990411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780" name="Text Box 1">
          <a:extLst>
            <a:ext uri="{FF2B5EF4-FFF2-40B4-BE49-F238E27FC236}">
              <a16:creationId xmlns:a16="http://schemas.microsoft.com/office/drawing/2014/main" id="{EFF9201C-0F6B-489F-8F0D-29D3A9D3F8DC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781" name="Text Box 1">
          <a:extLst>
            <a:ext uri="{FF2B5EF4-FFF2-40B4-BE49-F238E27FC236}">
              <a16:creationId xmlns:a16="http://schemas.microsoft.com/office/drawing/2014/main" id="{A2A58BF7-E2B8-4532-8CF7-102E46187FEF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782" name="Text Box 1">
          <a:extLst>
            <a:ext uri="{FF2B5EF4-FFF2-40B4-BE49-F238E27FC236}">
              <a16:creationId xmlns:a16="http://schemas.microsoft.com/office/drawing/2014/main" id="{3BD00C26-8B18-4712-9123-6AADD1091123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783" name="Text Box 1">
          <a:extLst>
            <a:ext uri="{FF2B5EF4-FFF2-40B4-BE49-F238E27FC236}">
              <a16:creationId xmlns:a16="http://schemas.microsoft.com/office/drawing/2014/main" id="{70BA8231-12B5-4276-B207-11D81C9F1FCB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784" name="Text Box 1">
          <a:extLst>
            <a:ext uri="{FF2B5EF4-FFF2-40B4-BE49-F238E27FC236}">
              <a16:creationId xmlns:a16="http://schemas.microsoft.com/office/drawing/2014/main" id="{6041F825-3B6A-4A42-8201-6378486F10F3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785" name="Text Box 1">
          <a:extLst>
            <a:ext uri="{FF2B5EF4-FFF2-40B4-BE49-F238E27FC236}">
              <a16:creationId xmlns:a16="http://schemas.microsoft.com/office/drawing/2014/main" id="{D032E19A-68CB-4EE4-93CD-3070735224EC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786" name="Text Box 1">
          <a:extLst>
            <a:ext uri="{FF2B5EF4-FFF2-40B4-BE49-F238E27FC236}">
              <a16:creationId xmlns:a16="http://schemas.microsoft.com/office/drawing/2014/main" id="{51A386DF-B12C-49C0-BF58-4DE6373C7589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787" name="Text Box 1">
          <a:extLst>
            <a:ext uri="{FF2B5EF4-FFF2-40B4-BE49-F238E27FC236}">
              <a16:creationId xmlns:a16="http://schemas.microsoft.com/office/drawing/2014/main" id="{0B481450-F382-4433-9B87-C05119B7C693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788" name="Text Box 1">
          <a:extLst>
            <a:ext uri="{FF2B5EF4-FFF2-40B4-BE49-F238E27FC236}">
              <a16:creationId xmlns:a16="http://schemas.microsoft.com/office/drawing/2014/main" id="{8693A9C6-3149-4910-BDC7-BAE7652A8B9C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789" name="Text Box 1">
          <a:extLst>
            <a:ext uri="{FF2B5EF4-FFF2-40B4-BE49-F238E27FC236}">
              <a16:creationId xmlns:a16="http://schemas.microsoft.com/office/drawing/2014/main" id="{907945BC-77FA-4ACA-B4BB-FDB248ACE016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790" name="Text Box 1">
          <a:extLst>
            <a:ext uri="{FF2B5EF4-FFF2-40B4-BE49-F238E27FC236}">
              <a16:creationId xmlns:a16="http://schemas.microsoft.com/office/drawing/2014/main" id="{B2A2C030-E9B5-4E24-B612-301DA9F22C0D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791" name="Text Box 1">
          <a:extLst>
            <a:ext uri="{FF2B5EF4-FFF2-40B4-BE49-F238E27FC236}">
              <a16:creationId xmlns:a16="http://schemas.microsoft.com/office/drawing/2014/main" id="{FCE26E89-437A-46D6-8828-DFF78C8D1D71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792" name="Text Box 1">
          <a:extLst>
            <a:ext uri="{FF2B5EF4-FFF2-40B4-BE49-F238E27FC236}">
              <a16:creationId xmlns:a16="http://schemas.microsoft.com/office/drawing/2014/main" id="{D77BD47E-84FA-4E9A-8FF0-0CF221B6F996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793" name="Text Box 1">
          <a:extLst>
            <a:ext uri="{FF2B5EF4-FFF2-40B4-BE49-F238E27FC236}">
              <a16:creationId xmlns:a16="http://schemas.microsoft.com/office/drawing/2014/main" id="{076DCA61-DDCF-497D-B3E2-2FF4609B55CB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794" name="Text Box 1">
          <a:extLst>
            <a:ext uri="{FF2B5EF4-FFF2-40B4-BE49-F238E27FC236}">
              <a16:creationId xmlns:a16="http://schemas.microsoft.com/office/drawing/2014/main" id="{5F1AF847-3F28-4193-87D1-EC935A01BBF9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795" name="Text Box 1">
          <a:extLst>
            <a:ext uri="{FF2B5EF4-FFF2-40B4-BE49-F238E27FC236}">
              <a16:creationId xmlns:a16="http://schemas.microsoft.com/office/drawing/2014/main" id="{ECAD5471-0CB0-4DD8-8A4E-88CA8E700B62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796" name="Text Box 1">
          <a:extLst>
            <a:ext uri="{FF2B5EF4-FFF2-40B4-BE49-F238E27FC236}">
              <a16:creationId xmlns:a16="http://schemas.microsoft.com/office/drawing/2014/main" id="{0B47E15D-1F8F-41FF-802E-EA02E4790492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797" name="Text Box 1">
          <a:extLst>
            <a:ext uri="{FF2B5EF4-FFF2-40B4-BE49-F238E27FC236}">
              <a16:creationId xmlns:a16="http://schemas.microsoft.com/office/drawing/2014/main" id="{88C4F5F1-D150-4E9F-9C4E-AE944EFEEF2E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798" name="Text Box 1">
          <a:extLst>
            <a:ext uri="{FF2B5EF4-FFF2-40B4-BE49-F238E27FC236}">
              <a16:creationId xmlns:a16="http://schemas.microsoft.com/office/drawing/2014/main" id="{4F073A73-1AD3-44C7-A937-78D274BBDFB7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799" name="Text Box 1">
          <a:extLst>
            <a:ext uri="{FF2B5EF4-FFF2-40B4-BE49-F238E27FC236}">
              <a16:creationId xmlns:a16="http://schemas.microsoft.com/office/drawing/2014/main" id="{835C3F79-EC33-4785-A988-D68EBDAA0734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800" name="Text Box 1">
          <a:extLst>
            <a:ext uri="{FF2B5EF4-FFF2-40B4-BE49-F238E27FC236}">
              <a16:creationId xmlns:a16="http://schemas.microsoft.com/office/drawing/2014/main" id="{F339E98F-68C2-44C6-9ED0-41D1A64249B0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801" name="Text Box 1">
          <a:extLst>
            <a:ext uri="{FF2B5EF4-FFF2-40B4-BE49-F238E27FC236}">
              <a16:creationId xmlns:a16="http://schemas.microsoft.com/office/drawing/2014/main" id="{CA11CC39-0EB1-4F65-9835-100B091F7976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802" name="Text Box 1">
          <a:extLst>
            <a:ext uri="{FF2B5EF4-FFF2-40B4-BE49-F238E27FC236}">
              <a16:creationId xmlns:a16="http://schemas.microsoft.com/office/drawing/2014/main" id="{AC5F91A0-2506-43F9-9376-75B45960C770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803" name="Text Box 1">
          <a:extLst>
            <a:ext uri="{FF2B5EF4-FFF2-40B4-BE49-F238E27FC236}">
              <a16:creationId xmlns:a16="http://schemas.microsoft.com/office/drawing/2014/main" id="{4EF5DA51-0782-4092-B5D3-65E4852FBD91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127</xdr:row>
      <xdr:rowOff>0</xdr:rowOff>
    </xdr:from>
    <xdr:ext cx="57150" cy="809625"/>
    <xdr:sp macro="" textlink="">
      <xdr:nvSpPr>
        <xdr:cNvPr id="2804" name="Text Box 1">
          <a:extLst>
            <a:ext uri="{FF2B5EF4-FFF2-40B4-BE49-F238E27FC236}">
              <a16:creationId xmlns:a16="http://schemas.microsoft.com/office/drawing/2014/main" id="{63715A63-796B-4F3A-8A35-D034503CAF70}"/>
            </a:ext>
          </a:extLst>
        </xdr:cNvPr>
        <xdr:cNvSpPr txBox="1">
          <a:spLocks noChangeArrowheads="1"/>
        </xdr:cNvSpPr>
      </xdr:nvSpPr>
      <xdr:spPr bwMode="auto">
        <a:xfrm>
          <a:off x="3203575" y="2016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127</xdr:row>
      <xdr:rowOff>0</xdr:rowOff>
    </xdr:from>
    <xdr:ext cx="57150" cy="809625"/>
    <xdr:sp macro="" textlink="">
      <xdr:nvSpPr>
        <xdr:cNvPr id="2805" name="Text Box 1">
          <a:extLst>
            <a:ext uri="{FF2B5EF4-FFF2-40B4-BE49-F238E27FC236}">
              <a16:creationId xmlns:a16="http://schemas.microsoft.com/office/drawing/2014/main" id="{A9DC7592-187F-4D05-8917-A393BFE7FA03}"/>
            </a:ext>
          </a:extLst>
        </xdr:cNvPr>
        <xdr:cNvSpPr txBox="1">
          <a:spLocks noChangeArrowheads="1"/>
        </xdr:cNvSpPr>
      </xdr:nvSpPr>
      <xdr:spPr bwMode="auto">
        <a:xfrm>
          <a:off x="3203575" y="2016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127</xdr:row>
      <xdr:rowOff>0</xdr:rowOff>
    </xdr:from>
    <xdr:ext cx="57150" cy="809625"/>
    <xdr:sp macro="" textlink="">
      <xdr:nvSpPr>
        <xdr:cNvPr id="2806" name="Text Box 1">
          <a:extLst>
            <a:ext uri="{FF2B5EF4-FFF2-40B4-BE49-F238E27FC236}">
              <a16:creationId xmlns:a16="http://schemas.microsoft.com/office/drawing/2014/main" id="{FB461FE0-5D36-40B8-88EA-B2762F013CFA}"/>
            </a:ext>
          </a:extLst>
        </xdr:cNvPr>
        <xdr:cNvSpPr txBox="1">
          <a:spLocks noChangeArrowheads="1"/>
        </xdr:cNvSpPr>
      </xdr:nvSpPr>
      <xdr:spPr bwMode="auto">
        <a:xfrm>
          <a:off x="3203575" y="2016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127</xdr:row>
      <xdr:rowOff>0</xdr:rowOff>
    </xdr:from>
    <xdr:ext cx="57150" cy="809625"/>
    <xdr:sp macro="" textlink="">
      <xdr:nvSpPr>
        <xdr:cNvPr id="2807" name="Text Box 1">
          <a:extLst>
            <a:ext uri="{FF2B5EF4-FFF2-40B4-BE49-F238E27FC236}">
              <a16:creationId xmlns:a16="http://schemas.microsoft.com/office/drawing/2014/main" id="{A8499B46-0AD4-49FE-87A5-E121C7DF6598}"/>
            </a:ext>
          </a:extLst>
        </xdr:cNvPr>
        <xdr:cNvSpPr txBox="1">
          <a:spLocks noChangeArrowheads="1"/>
        </xdr:cNvSpPr>
      </xdr:nvSpPr>
      <xdr:spPr bwMode="auto">
        <a:xfrm>
          <a:off x="3203575" y="2016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127</xdr:row>
      <xdr:rowOff>0</xdr:rowOff>
    </xdr:from>
    <xdr:ext cx="57150" cy="809625"/>
    <xdr:sp macro="" textlink="">
      <xdr:nvSpPr>
        <xdr:cNvPr id="2808" name="Text Box 1">
          <a:extLst>
            <a:ext uri="{FF2B5EF4-FFF2-40B4-BE49-F238E27FC236}">
              <a16:creationId xmlns:a16="http://schemas.microsoft.com/office/drawing/2014/main" id="{8E238F00-C7A4-4E49-AB43-DF039E356CBA}"/>
            </a:ext>
          </a:extLst>
        </xdr:cNvPr>
        <xdr:cNvSpPr txBox="1">
          <a:spLocks noChangeArrowheads="1"/>
        </xdr:cNvSpPr>
      </xdr:nvSpPr>
      <xdr:spPr bwMode="auto">
        <a:xfrm>
          <a:off x="3203575" y="2016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127</xdr:row>
      <xdr:rowOff>0</xdr:rowOff>
    </xdr:from>
    <xdr:ext cx="57150" cy="809625"/>
    <xdr:sp macro="" textlink="">
      <xdr:nvSpPr>
        <xdr:cNvPr id="2809" name="Text Box 1">
          <a:extLst>
            <a:ext uri="{FF2B5EF4-FFF2-40B4-BE49-F238E27FC236}">
              <a16:creationId xmlns:a16="http://schemas.microsoft.com/office/drawing/2014/main" id="{802B762D-FA78-48BA-9687-3B4318A72517}"/>
            </a:ext>
          </a:extLst>
        </xdr:cNvPr>
        <xdr:cNvSpPr txBox="1">
          <a:spLocks noChangeArrowheads="1"/>
        </xdr:cNvSpPr>
      </xdr:nvSpPr>
      <xdr:spPr bwMode="auto">
        <a:xfrm>
          <a:off x="3203575" y="2016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810" name="Text Box 1">
          <a:extLst>
            <a:ext uri="{FF2B5EF4-FFF2-40B4-BE49-F238E27FC236}">
              <a16:creationId xmlns:a16="http://schemas.microsoft.com/office/drawing/2014/main" id="{A8D69520-0226-47FA-A045-9375CDAF5765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811" name="Text Box 1">
          <a:extLst>
            <a:ext uri="{FF2B5EF4-FFF2-40B4-BE49-F238E27FC236}">
              <a16:creationId xmlns:a16="http://schemas.microsoft.com/office/drawing/2014/main" id="{9BBDC3DE-5EF7-4C33-AA95-329BDB07F7C0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812" name="Text Box 1">
          <a:extLst>
            <a:ext uri="{FF2B5EF4-FFF2-40B4-BE49-F238E27FC236}">
              <a16:creationId xmlns:a16="http://schemas.microsoft.com/office/drawing/2014/main" id="{EDB8F8A2-FDD1-4C97-9637-760CFC227892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813" name="Text Box 1">
          <a:extLst>
            <a:ext uri="{FF2B5EF4-FFF2-40B4-BE49-F238E27FC236}">
              <a16:creationId xmlns:a16="http://schemas.microsoft.com/office/drawing/2014/main" id="{176404E1-C086-4003-9196-CD4EB717F6A6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814" name="Text Box 1">
          <a:extLst>
            <a:ext uri="{FF2B5EF4-FFF2-40B4-BE49-F238E27FC236}">
              <a16:creationId xmlns:a16="http://schemas.microsoft.com/office/drawing/2014/main" id="{7468826A-FF51-4C23-81A1-F4E81E5524DF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815" name="Text Box 1">
          <a:extLst>
            <a:ext uri="{FF2B5EF4-FFF2-40B4-BE49-F238E27FC236}">
              <a16:creationId xmlns:a16="http://schemas.microsoft.com/office/drawing/2014/main" id="{56FD9683-3DB4-4DCB-A998-218A6A61097A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816" name="Text Box 1">
          <a:extLst>
            <a:ext uri="{FF2B5EF4-FFF2-40B4-BE49-F238E27FC236}">
              <a16:creationId xmlns:a16="http://schemas.microsoft.com/office/drawing/2014/main" id="{F84864E0-B013-4FFC-9695-5CA66A00BCF5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817" name="Text Box 1">
          <a:extLst>
            <a:ext uri="{FF2B5EF4-FFF2-40B4-BE49-F238E27FC236}">
              <a16:creationId xmlns:a16="http://schemas.microsoft.com/office/drawing/2014/main" id="{9AAE2BB5-51A4-4E3B-825A-BDE34311B59F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818" name="Text Box 1">
          <a:extLst>
            <a:ext uri="{FF2B5EF4-FFF2-40B4-BE49-F238E27FC236}">
              <a16:creationId xmlns:a16="http://schemas.microsoft.com/office/drawing/2014/main" id="{63B01DE0-FD92-473D-B2D6-A94B094CFFC3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819" name="Text Box 1">
          <a:extLst>
            <a:ext uri="{FF2B5EF4-FFF2-40B4-BE49-F238E27FC236}">
              <a16:creationId xmlns:a16="http://schemas.microsoft.com/office/drawing/2014/main" id="{E88C6578-F90E-4073-AFC5-704A7D1BCAE3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820" name="Text Box 1">
          <a:extLst>
            <a:ext uri="{FF2B5EF4-FFF2-40B4-BE49-F238E27FC236}">
              <a16:creationId xmlns:a16="http://schemas.microsoft.com/office/drawing/2014/main" id="{CE58DE16-A505-4750-87D0-6BC97841D097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821" name="Text Box 1">
          <a:extLst>
            <a:ext uri="{FF2B5EF4-FFF2-40B4-BE49-F238E27FC236}">
              <a16:creationId xmlns:a16="http://schemas.microsoft.com/office/drawing/2014/main" id="{3065E4E6-6857-4C83-BEDF-1E2DD1622F9C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822" name="Text Box 1">
          <a:extLst>
            <a:ext uri="{FF2B5EF4-FFF2-40B4-BE49-F238E27FC236}">
              <a16:creationId xmlns:a16="http://schemas.microsoft.com/office/drawing/2014/main" id="{0C513012-B61C-4965-BD57-F95F3CBFC9A5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823" name="Text Box 1">
          <a:extLst>
            <a:ext uri="{FF2B5EF4-FFF2-40B4-BE49-F238E27FC236}">
              <a16:creationId xmlns:a16="http://schemas.microsoft.com/office/drawing/2014/main" id="{FDBE36A3-EA21-42C2-9D65-3F4897B8D694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824" name="Text Box 1">
          <a:extLst>
            <a:ext uri="{FF2B5EF4-FFF2-40B4-BE49-F238E27FC236}">
              <a16:creationId xmlns:a16="http://schemas.microsoft.com/office/drawing/2014/main" id="{24702848-821D-4284-ACCE-139665B5601D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825" name="Text Box 1">
          <a:extLst>
            <a:ext uri="{FF2B5EF4-FFF2-40B4-BE49-F238E27FC236}">
              <a16:creationId xmlns:a16="http://schemas.microsoft.com/office/drawing/2014/main" id="{18616A1A-9A05-4FB4-8B0F-654419C67F9B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826" name="Text Box 1">
          <a:extLst>
            <a:ext uri="{FF2B5EF4-FFF2-40B4-BE49-F238E27FC236}">
              <a16:creationId xmlns:a16="http://schemas.microsoft.com/office/drawing/2014/main" id="{4C5903FD-4E9B-4FC1-ADBE-61E8A7B9BCAA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827" name="Text Box 1">
          <a:extLst>
            <a:ext uri="{FF2B5EF4-FFF2-40B4-BE49-F238E27FC236}">
              <a16:creationId xmlns:a16="http://schemas.microsoft.com/office/drawing/2014/main" id="{89509F90-ECAE-4D7B-8857-174BDAEA24A6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828" name="Text Box 1">
          <a:extLst>
            <a:ext uri="{FF2B5EF4-FFF2-40B4-BE49-F238E27FC236}">
              <a16:creationId xmlns:a16="http://schemas.microsoft.com/office/drawing/2014/main" id="{BE58BA1D-39DC-4757-95DB-B23B4BB88EFA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829" name="Text Box 1">
          <a:extLst>
            <a:ext uri="{FF2B5EF4-FFF2-40B4-BE49-F238E27FC236}">
              <a16:creationId xmlns:a16="http://schemas.microsoft.com/office/drawing/2014/main" id="{96584FEB-714F-4BC4-B679-B5F1DEB9F9AE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830" name="Text Box 1">
          <a:extLst>
            <a:ext uri="{FF2B5EF4-FFF2-40B4-BE49-F238E27FC236}">
              <a16:creationId xmlns:a16="http://schemas.microsoft.com/office/drawing/2014/main" id="{7407304E-AA52-4C10-B057-3FA7F48332D3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831" name="Text Box 1">
          <a:extLst>
            <a:ext uri="{FF2B5EF4-FFF2-40B4-BE49-F238E27FC236}">
              <a16:creationId xmlns:a16="http://schemas.microsoft.com/office/drawing/2014/main" id="{81838F71-7235-47EE-A97B-A9952FD0D112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832" name="Text Box 1">
          <a:extLst>
            <a:ext uri="{FF2B5EF4-FFF2-40B4-BE49-F238E27FC236}">
              <a16:creationId xmlns:a16="http://schemas.microsoft.com/office/drawing/2014/main" id="{C8891B63-37DB-4932-830F-25ED20F6F3D8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833" name="Text Box 1">
          <a:extLst>
            <a:ext uri="{FF2B5EF4-FFF2-40B4-BE49-F238E27FC236}">
              <a16:creationId xmlns:a16="http://schemas.microsoft.com/office/drawing/2014/main" id="{61D7AFC6-6AF0-4457-91D8-CE1B3D4EC8CC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834" name="Text Box 1">
          <a:extLst>
            <a:ext uri="{FF2B5EF4-FFF2-40B4-BE49-F238E27FC236}">
              <a16:creationId xmlns:a16="http://schemas.microsoft.com/office/drawing/2014/main" id="{36800A08-4AF5-4041-944D-E6AE1658C790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835" name="Text Box 1">
          <a:extLst>
            <a:ext uri="{FF2B5EF4-FFF2-40B4-BE49-F238E27FC236}">
              <a16:creationId xmlns:a16="http://schemas.microsoft.com/office/drawing/2014/main" id="{D5C65A3B-564C-48F0-8BC4-3269D64F0390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836" name="Text Box 1">
          <a:extLst>
            <a:ext uri="{FF2B5EF4-FFF2-40B4-BE49-F238E27FC236}">
              <a16:creationId xmlns:a16="http://schemas.microsoft.com/office/drawing/2014/main" id="{CE84E2F5-FC27-473A-AC90-1BCDBC94CD8B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837" name="Text Box 1">
          <a:extLst>
            <a:ext uri="{FF2B5EF4-FFF2-40B4-BE49-F238E27FC236}">
              <a16:creationId xmlns:a16="http://schemas.microsoft.com/office/drawing/2014/main" id="{890CAB28-3BC6-444D-9EFD-98C62FBC834D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838" name="Text Box 1">
          <a:extLst>
            <a:ext uri="{FF2B5EF4-FFF2-40B4-BE49-F238E27FC236}">
              <a16:creationId xmlns:a16="http://schemas.microsoft.com/office/drawing/2014/main" id="{630D3040-FB2B-43F8-8D09-B83F1E61E3D7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839" name="Text Box 1">
          <a:extLst>
            <a:ext uri="{FF2B5EF4-FFF2-40B4-BE49-F238E27FC236}">
              <a16:creationId xmlns:a16="http://schemas.microsoft.com/office/drawing/2014/main" id="{581442BF-8629-44CC-85ED-E0312F59B26E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840" name="Text Box 1">
          <a:extLst>
            <a:ext uri="{FF2B5EF4-FFF2-40B4-BE49-F238E27FC236}">
              <a16:creationId xmlns:a16="http://schemas.microsoft.com/office/drawing/2014/main" id="{DF8E8B9E-CD7B-4687-8028-2E089F3FF5DD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841" name="Text Box 1">
          <a:extLst>
            <a:ext uri="{FF2B5EF4-FFF2-40B4-BE49-F238E27FC236}">
              <a16:creationId xmlns:a16="http://schemas.microsoft.com/office/drawing/2014/main" id="{AD51AB6F-5FE3-4FA9-B1FC-5E7FFDF77001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842" name="Text Box 1">
          <a:extLst>
            <a:ext uri="{FF2B5EF4-FFF2-40B4-BE49-F238E27FC236}">
              <a16:creationId xmlns:a16="http://schemas.microsoft.com/office/drawing/2014/main" id="{F283CBF0-C1A0-4AC7-8997-1196B1DA3129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843" name="Text Box 1">
          <a:extLst>
            <a:ext uri="{FF2B5EF4-FFF2-40B4-BE49-F238E27FC236}">
              <a16:creationId xmlns:a16="http://schemas.microsoft.com/office/drawing/2014/main" id="{599FA399-92CC-473A-9EE2-F084D261246B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844" name="Text Box 1">
          <a:extLst>
            <a:ext uri="{FF2B5EF4-FFF2-40B4-BE49-F238E27FC236}">
              <a16:creationId xmlns:a16="http://schemas.microsoft.com/office/drawing/2014/main" id="{05DDED7C-DC98-4460-9654-2D0AF4777045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845" name="Text Box 1">
          <a:extLst>
            <a:ext uri="{FF2B5EF4-FFF2-40B4-BE49-F238E27FC236}">
              <a16:creationId xmlns:a16="http://schemas.microsoft.com/office/drawing/2014/main" id="{0BE6CB79-6DC5-4482-A402-B68762833C0E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846" name="Text Box 1">
          <a:extLst>
            <a:ext uri="{FF2B5EF4-FFF2-40B4-BE49-F238E27FC236}">
              <a16:creationId xmlns:a16="http://schemas.microsoft.com/office/drawing/2014/main" id="{17BC8B2A-3C29-4D42-B314-904D6CC23981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847" name="Text Box 1">
          <a:extLst>
            <a:ext uri="{FF2B5EF4-FFF2-40B4-BE49-F238E27FC236}">
              <a16:creationId xmlns:a16="http://schemas.microsoft.com/office/drawing/2014/main" id="{19F94F4F-70D4-47DB-8D5E-5413977B2275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848" name="Text Box 1">
          <a:extLst>
            <a:ext uri="{FF2B5EF4-FFF2-40B4-BE49-F238E27FC236}">
              <a16:creationId xmlns:a16="http://schemas.microsoft.com/office/drawing/2014/main" id="{299F0396-27A2-47AF-B314-CDC053A4DA7F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849" name="Text Box 1">
          <a:extLst>
            <a:ext uri="{FF2B5EF4-FFF2-40B4-BE49-F238E27FC236}">
              <a16:creationId xmlns:a16="http://schemas.microsoft.com/office/drawing/2014/main" id="{C2F5130F-7F9F-4DD1-B940-5DE79EB61687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850" name="Text Box 1">
          <a:extLst>
            <a:ext uri="{FF2B5EF4-FFF2-40B4-BE49-F238E27FC236}">
              <a16:creationId xmlns:a16="http://schemas.microsoft.com/office/drawing/2014/main" id="{F90ACE9A-E575-4F51-B954-9758BB68A388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851" name="Text Box 1">
          <a:extLst>
            <a:ext uri="{FF2B5EF4-FFF2-40B4-BE49-F238E27FC236}">
              <a16:creationId xmlns:a16="http://schemas.microsoft.com/office/drawing/2014/main" id="{4B7628D7-4C1D-41A6-A69D-19A41A1DBA10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852" name="Text Box 1">
          <a:extLst>
            <a:ext uri="{FF2B5EF4-FFF2-40B4-BE49-F238E27FC236}">
              <a16:creationId xmlns:a16="http://schemas.microsoft.com/office/drawing/2014/main" id="{332FC26D-E9C1-420F-8794-302C126636B9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853" name="Text Box 1">
          <a:extLst>
            <a:ext uri="{FF2B5EF4-FFF2-40B4-BE49-F238E27FC236}">
              <a16:creationId xmlns:a16="http://schemas.microsoft.com/office/drawing/2014/main" id="{3281DC01-7935-47B1-A379-1B1F62D31785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854" name="Text Box 1">
          <a:extLst>
            <a:ext uri="{FF2B5EF4-FFF2-40B4-BE49-F238E27FC236}">
              <a16:creationId xmlns:a16="http://schemas.microsoft.com/office/drawing/2014/main" id="{FCF7D11A-96E5-4F57-B9F4-AB51E3846B28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855" name="Text Box 1">
          <a:extLst>
            <a:ext uri="{FF2B5EF4-FFF2-40B4-BE49-F238E27FC236}">
              <a16:creationId xmlns:a16="http://schemas.microsoft.com/office/drawing/2014/main" id="{3F3B69FF-DB54-40FC-A44F-51A0465FDC95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856" name="Text Box 1">
          <a:extLst>
            <a:ext uri="{FF2B5EF4-FFF2-40B4-BE49-F238E27FC236}">
              <a16:creationId xmlns:a16="http://schemas.microsoft.com/office/drawing/2014/main" id="{F1D0625D-5628-4DAA-80C4-3E4B7334CA53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857" name="Text Box 1">
          <a:extLst>
            <a:ext uri="{FF2B5EF4-FFF2-40B4-BE49-F238E27FC236}">
              <a16:creationId xmlns:a16="http://schemas.microsoft.com/office/drawing/2014/main" id="{3F291DD8-0D36-48F2-93DC-1B11DB98DAE0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127</xdr:row>
      <xdr:rowOff>0</xdr:rowOff>
    </xdr:from>
    <xdr:ext cx="57150" cy="809625"/>
    <xdr:sp macro="" textlink="">
      <xdr:nvSpPr>
        <xdr:cNvPr id="2858" name="Text Box 1">
          <a:extLst>
            <a:ext uri="{FF2B5EF4-FFF2-40B4-BE49-F238E27FC236}">
              <a16:creationId xmlns:a16="http://schemas.microsoft.com/office/drawing/2014/main" id="{B71435D3-61CD-4F66-BACA-8EFC5DB88326}"/>
            </a:ext>
          </a:extLst>
        </xdr:cNvPr>
        <xdr:cNvSpPr txBox="1">
          <a:spLocks noChangeArrowheads="1"/>
        </xdr:cNvSpPr>
      </xdr:nvSpPr>
      <xdr:spPr bwMode="auto">
        <a:xfrm>
          <a:off x="3203575" y="2016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127</xdr:row>
      <xdr:rowOff>0</xdr:rowOff>
    </xdr:from>
    <xdr:ext cx="57150" cy="809625"/>
    <xdr:sp macro="" textlink="">
      <xdr:nvSpPr>
        <xdr:cNvPr id="2859" name="Text Box 1">
          <a:extLst>
            <a:ext uri="{FF2B5EF4-FFF2-40B4-BE49-F238E27FC236}">
              <a16:creationId xmlns:a16="http://schemas.microsoft.com/office/drawing/2014/main" id="{2AB9DF98-8AFA-402C-A562-7E62DE655DC8}"/>
            </a:ext>
          </a:extLst>
        </xdr:cNvPr>
        <xdr:cNvSpPr txBox="1">
          <a:spLocks noChangeArrowheads="1"/>
        </xdr:cNvSpPr>
      </xdr:nvSpPr>
      <xdr:spPr bwMode="auto">
        <a:xfrm>
          <a:off x="3203575" y="2016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127</xdr:row>
      <xdr:rowOff>0</xdr:rowOff>
    </xdr:from>
    <xdr:ext cx="57150" cy="809625"/>
    <xdr:sp macro="" textlink="">
      <xdr:nvSpPr>
        <xdr:cNvPr id="2860" name="Text Box 1">
          <a:extLst>
            <a:ext uri="{FF2B5EF4-FFF2-40B4-BE49-F238E27FC236}">
              <a16:creationId xmlns:a16="http://schemas.microsoft.com/office/drawing/2014/main" id="{B4178D3A-1CCD-44AD-9946-08CF7D60DDCC}"/>
            </a:ext>
          </a:extLst>
        </xdr:cNvPr>
        <xdr:cNvSpPr txBox="1">
          <a:spLocks noChangeArrowheads="1"/>
        </xdr:cNvSpPr>
      </xdr:nvSpPr>
      <xdr:spPr bwMode="auto">
        <a:xfrm>
          <a:off x="3203575" y="2016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127</xdr:row>
      <xdr:rowOff>0</xdr:rowOff>
    </xdr:from>
    <xdr:ext cx="57150" cy="809625"/>
    <xdr:sp macro="" textlink="">
      <xdr:nvSpPr>
        <xdr:cNvPr id="2861" name="Text Box 1">
          <a:extLst>
            <a:ext uri="{FF2B5EF4-FFF2-40B4-BE49-F238E27FC236}">
              <a16:creationId xmlns:a16="http://schemas.microsoft.com/office/drawing/2014/main" id="{8F1C906E-C7E3-41BC-BA43-4CB47565654C}"/>
            </a:ext>
          </a:extLst>
        </xdr:cNvPr>
        <xdr:cNvSpPr txBox="1">
          <a:spLocks noChangeArrowheads="1"/>
        </xdr:cNvSpPr>
      </xdr:nvSpPr>
      <xdr:spPr bwMode="auto">
        <a:xfrm>
          <a:off x="3203575" y="2016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127</xdr:row>
      <xdr:rowOff>0</xdr:rowOff>
    </xdr:from>
    <xdr:ext cx="57150" cy="809625"/>
    <xdr:sp macro="" textlink="">
      <xdr:nvSpPr>
        <xdr:cNvPr id="2862" name="Text Box 1">
          <a:extLst>
            <a:ext uri="{FF2B5EF4-FFF2-40B4-BE49-F238E27FC236}">
              <a16:creationId xmlns:a16="http://schemas.microsoft.com/office/drawing/2014/main" id="{378C2DAB-3253-45B5-A399-D512782E4B03}"/>
            </a:ext>
          </a:extLst>
        </xdr:cNvPr>
        <xdr:cNvSpPr txBox="1">
          <a:spLocks noChangeArrowheads="1"/>
        </xdr:cNvSpPr>
      </xdr:nvSpPr>
      <xdr:spPr bwMode="auto">
        <a:xfrm>
          <a:off x="3203575" y="2016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127</xdr:row>
      <xdr:rowOff>0</xdr:rowOff>
    </xdr:from>
    <xdr:ext cx="57150" cy="809625"/>
    <xdr:sp macro="" textlink="">
      <xdr:nvSpPr>
        <xdr:cNvPr id="2863" name="Text Box 1">
          <a:extLst>
            <a:ext uri="{FF2B5EF4-FFF2-40B4-BE49-F238E27FC236}">
              <a16:creationId xmlns:a16="http://schemas.microsoft.com/office/drawing/2014/main" id="{9E1151DC-5C2B-46C9-92C2-C2DC3D94A736}"/>
            </a:ext>
          </a:extLst>
        </xdr:cNvPr>
        <xdr:cNvSpPr txBox="1">
          <a:spLocks noChangeArrowheads="1"/>
        </xdr:cNvSpPr>
      </xdr:nvSpPr>
      <xdr:spPr bwMode="auto">
        <a:xfrm>
          <a:off x="3203575" y="2016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864" name="Text Box 1">
          <a:extLst>
            <a:ext uri="{FF2B5EF4-FFF2-40B4-BE49-F238E27FC236}">
              <a16:creationId xmlns:a16="http://schemas.microsoft.com/office/drawing/2014/main" id="{1B089041-FCF1-47B3-BE62-9CF11E404D39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865" name="Text Box 1">
          <a:extLst>
            <a:ext uri="{FF2B5EF4-FFF2-40B4-BE49-F238E27FC236}">
              <a16:creationId xmlns:a16="http://schemas.microsoft.com/office/drawing/2014/main" id="{746684C4-FCF3-485A-80E0-0AEE85CB5BA2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866" name="Text Box 1">
          <a:extLst>
            <a:ext uri="{FF2B5EF4-FFF2-40B4-BE49-F238E27FC236}">
              <a16:creationId xmlns:a16="http://schemas.microsoft.com/office/drawing/2014/main" id="{655884A9-310B-4022-8B88-1752014114ED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867" name="Text Box 1">
          <a:extLst>
            <a:ext uri="{FF2B5EF4-FFF2-40B4-BE49-F238E27FC236}">
              <a16:creationId xmlns:a16="http://schemas.microsoft.com/office/drawing/2014/main" id="{ADB4E27D-D270-4464-94E2-91199633562A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868" name="Text Box 1">
          <a:extLst>
            <a:ext uri="{FF2B5EF4-FFF2-40B4-BE49-F238E27FC236}">
              <a16:creationId xmlns:a16="http://schemas.microsoft.com/office/drawing/2014/main" id="{093267C2-67B9-4BC5-B90C-485ED69752F1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869" name="Text Box 1">
          <a:extLst>
            <a:ext uri="{FF2B5EF4-FFF2-40B4-BE49-F238E27FC236}">
              <a16:creationId xmlns:a16="http://schemas.microsoft.com/office/drawing/2014/main" id="{22E5AB79-266F-499D-A541-8C1F732A8329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870" name="Text Box 1">
          <a:extLst>
            <a:ext uri="{FF2B5EF4-FFF2-40B4-BE49-F238E27FC236}">
              <a16:creationId xmlns:a16="http://schemas.microsoft.com/office/drawing/2014/main" id="{2855DABC-C3DF-4AF6-9AAD-BAB3DCDE874B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871" name="Text Box 1">
          <a:extLst>
            <a:ext uri="{FF2B5EF4-FFF2-40B4-BE49-F238E27FC236}">
              <a16:creationId xmlns:a16="http://schemas.microsoft.com/office/drawing/2014/main" id="{3965D6D5-A4B4-455A-99BF-92DE0D8EBC59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872" name="Text Box 1">
          <a:extLst>
            <a:ext uri="{FF2B5EF4-FFF2-40B4-BE49-F238E27FC236}">
              <a16:creationId xmlns:a16="http://schemas.microsoft.com/office/drawing/2014/main" id="{D1C26293-531C-4DF0-9EA4-5AD5B2C52D23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873" name="Text Box 1">
          <a:extLst>
            <a:ext uri="{FF2B5EF4-FFF2-40B4-BE49-F238E27FC236}">
              <a16:creationId xmlns:a16="http://schemas.microsoft.com/office/drawing/2014/main" id="{2E722764-B710-4D84-B572-38F43BD9CA89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874" name="Text Box 1">
          <a:extLst>
            <a:ext uri="{FF2B5EF4-FFF2-40B4-BE49-F238E27FC236}">
              <a16:creationId xmlns:a16="http://schemas.microsoft.com/office/drawing/2014/main" id="{1D585F8F-AD17-4076-B79C-F08364156825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875" name="Text Box 1">
          <a:extLst>
            <a:ext uri="{FF2B5EF4-FFF2-40B4-BE49-F238E27FC236}">
              <a16:creationId xmlns:a16="http://schemas.microsoft.com/office/drawing/2014/main" id="{CE559C3F-6D28-4266-B794-2F5B608DD03C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876" name="Text Box 1">
          <a:extLst>
            <a:ext uri="{FF2B5EF4-FFF2-40B4-BE49-F238E27FC236}">
              <a16:creationId xmlns:a16="http://schemas.microsoft.com/office/drawing/2014/main" id="{7FBFEA34-6D06-45C0-81DF-463EEEBC2556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877" name="Text Box 1">
          <a:extLst>
            <a:ext uri="{FF2B5EF4-FFF2-40B4-BE49-F238E27FC236}">
              <a16:creationId xmlns:a16="http://schemas.microsoft.com/office/drawing/2014/main" id="{FC0CA3FB-9355-4D7D-9C0F-1136DEA4AAB2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878" name="Text Box 1">
          <a:extLst>
            <a:ext uri="{FF2B5EF4-FFF2-40B4-BE49-F238E27FC236}">
              <a16:creationId xmlns:a16="http://schemas.microsoft.com/office/drawing/2014/main" id="{02E50934-2E00-48B6-B0A4-651D493E5D07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879" name="Text Box 1">
          <a:extLst>
            <a:ext uri="{FF2B5EF4-FFF2-40B4-BE49-F238E27FC236}">
              <a16:creationId xmlns:a16="http://schemas.microsoft.com/office/drawing/2014/main" id="{462C90B2-4FAA-4987-8C0B-BF4DDBC6B966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880" name="Text Box 1">
          <a:extLst>
            <a:ext uri="{FF2B5EF4-FFF2-40B4-BE49-F238E27FC236}">
              <a16:creationId xmlns:a16="http://schemas.microsoft.com/office/drawing/2014/main" id="{A80F729F-B398-43D0-9492-3BE1D0A77747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881" name="Text Box 1">
          <a:extLst>
            <a:ext uri="{FF2B5EF4-FFF2-40B4-BE49-F238E27FC236}">
              <a16:creationId xmlns:a16="http://schemas.microsoft.com/office/drawing/2014/main" id="{C8BFF27C-2121-4C1D-9204-0C7455795DA8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882" name="Text Box 1">
          <a:extLst>
            <a:ext uri="{FF2B5EF4-FFF2-40B4-BE49-F238E27FC236}">
              <a16:creationId xmlns:a16="http://schemas.microsoft.com/office/drawing/2014/main" id="{3C63D90F-6F0E-4B64-AA3E-16B30B59C8BD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883" name="Text Box 1">
          <a:extLst>
            <a:ext uri="{FF2B5EF4-FFF2-40B4-BE49-F238E27FC236}">
              <a16:creationId xmlns:a16="http://schemas.microsoft.com/office/drawing/2014/main" id="{BBCAD8A3-9088-4559-92BA-BAA33701F9DC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884" name="Text Box 1">
          <a:extLst>
            <a:ext uri="{FF2B5EF4-FFF2-40B4-BE49-F238E27FC236}">
              <a16:creationId xmlns:a16="http://schemas.microsoft.com/office/drawing/2014/main" id="{1B20BE9A-320B-48B1-8D2D-A71E8E609052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885" name="Text Box 1">
          <a:extLst>
            <a:ext uri="{FF2B5EF4-FFF2-40B4-BE49-F238E27FC236}">
              <a16:creationId xmlns:a16="http://schemas.microsoft.com/office/drawing/2014/main" id="{D7319FD8-7E2B-4676-8D1A-5778B1FF04DA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886" name="Text Box 1">
          <a:extLst>
            <a:ext uri="{FF2B5EF4-FFF2-40B4-BE49-F238E27FC236}">
              <a16:creationId xmlns:a16="http://schemas.microsoft.com/office/drawing/2014/main" id="{45C6297F-4A59-4E3F-BBCE-9BD5B175D93C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887" name="Text Box 1">
          <a:extLst>
            <a:ext uri="{FF2B5EF4-FFF2-40B4-BE49-F238E27FC236}">
              <a16:creationId xmlns:a16="http://schemas.microsoft.com/office/drawing/2014/main" id="{98139C85-BB65-40FF-B594-D6324AEF3A65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888" name="Text Box 1">
          <a:extLst>
            <a:ext uri="{FF2B5EF4-FFF2-40B4-BE49-F238E27FC236}">
              <a16:creationId xmlns:a16="http://schemas.microsoft.com/office/drawing/2014/main" id="{0886B60C-F15A-49EA-BA8A-BF5892B2DC76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889" name="Text Box 1">
          <a:extLst>
            <a:ext uri="{FF2B5EF4-FFF2-40B4-BE49-F238E27FC236}">
              <a16:creationId xmlns:a16="http://schemas.microsoft.com/office/drawing/2014/main" id="{C53B95FF-BBAA-4D8D-9F79-F00CC0A22980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890" name="Text Box 1">
          <a:extLst>
            <a:ext uri="{FF2B5EF4-FFF2-40B4-BE49-F238E27FC236}">
              <a16:creationId xmlns:a16="http://schemas.microsoft.com/office/drawing/2014/main" id="{E5DB5B53-22E9-4B68-8D6D-FAF3D151B6E6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891" name="Text Box 1">
          <a:extLst>
            <a:ext uri="{FF2B5EF4-FFF2-40B4-BE49-F238E27FC236}">
              <a16:creationId xmlns:a16="http://schemas.microsoft.com/office/drawing/2014/main" id="{9CADC92B-828F-4F44-A23D-A1C41673EA85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892" name="Text Box 1">
          <a:extLst>
            <a:ext uri="{FF2B5EF4-FFF2-40B4-BE49-F238E27FC236}">
              <a16:creationId xmlns:a16="http://schemas.microsoft.com/office/drawing/2014/main" id="{89259960-4627-4709-B85F-6ACED3B24076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893" name="Text Box 1">
          <a:extLst>
            <a:ext uri="{FF2B5EF4-FFF2-40B4-BE49-F238E27FC236}">
              <a16:creationId xmlns:a16="http://schemas.microsoft.com/office/drawing/2014/main" id="{0ECFF1B6-5A5A-4D57-92F5-AC0DF0283948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894" name="Text Box 1">
          <a:extLst>
            <a:ext uri="{FF2B5EF4-FFF2-40B4-BE49-F238E27FC236}">
              <a16:creationId xmlns:a16="http://schemas.microsoft.com/office/drawing/2014/main" id="{1BC85829-2829-417A-B2DC-6F8AA7241D0E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895" name="Text Box 1">
          <a:extLst>
            <a:ext uri="{FF2B5EF4-FFF2-40B4-BE49-F238E27FC236}">
              <a16:creationId xmlns:a16="http://schemas.microsoft.com/office/drawing/2014/main" id="{26A08EF0-BF26-4C5C-9DB6-3EDC8F755061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896" name="Text Box 1">
          <a:extLst>
            <a:ext uri="{FF2B5EF4-FFF2-40B4-BE49-F238E27FC236}">
              <a16:creationId xmlns:a16="http://schemas.microsoft.com/office/drawing/2014/main" id="{137EE319-6CB2-4456-9709-4402CC6FB6F5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897" name="Text Box 1">
          <a:extLst>
            <a:ext uri="{FF2B5EF4-FFF2-40B4-BE49-F238E27FC236}">
              <a16:creationId xmlns:a16="http://schemas.microsoft.com/office/drawing/2014/main" id="{9A0A9777-64C9-4FAB-A9C0-46CD8635F2C0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898" name="Text Box 1">
          <a:extLst>
            <a:ext uri="{FF2B5EF4-FFF2-40B4-BE49-F238E27FC236}">
              <a16:creationId xmlns:a16="http://schemas.microsoft.com/office/drawing/2014/main" id="{74F8F8B8-FC89-42BC-BBEB-9B29FC6C709B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899" name="Text Box 1">
          <a:extLst>
            <a:ext uri="{FF2B5EF4-FFF2-40B4-BE49-F238E27FC236}">
              <a16:creationId xmlns:a16="http://schemas.microsoft.com/office/drawing/2014/main" id="{F891B438-A4FF-4F92-8C12-C7E2C4D1B848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900" name="Text Box 1">
          <a:extLst>
            <a:ext uri="{FF2B5EF4-FFF2-40B4-BE49-F238E27FC236}">
              <a16:creationId xmlns:a16="http://schemas.microsoft.com/office/drawing/2014/main" id="{A1C27F9E-F4DE-4F89-8117-12284989644F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901" name="Text Box 1">
          <a:extLst>
            <a:ext uri="{FF2B5EF4-FFF2-40B4-BE49-F238E27FC236}">
              <a16:creationId xmlns:a16="http://schemas.microsoft.com/office/drawing/2014/main" id="{5FC8F36C-4E87-4501-B780-BE71AD013EBE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902" name="Text Box 1">
          <a:extLst>
            <a:ext uri="{FF2B5EF4-FFF2-40B4-BE49-F238E27FC236}">
              <a16:creationId xmlns:a16="http://schemas.microsoft.com/office/drawing/2014/main" id="{57EFBAB3-9931-4AB9-94CC-B28EEC17C7ED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903" name="Text Box 1">
          <a:extLst>
            <a:ext uri="{FF2B5EF4-FFF2-40B4-BE49-F238E27FC236}">
              <a16:creationId xmlns:a16="http://schemas.microsoft.com/office/drawing/2014/main" id="{04E9FDFE-6469-430B-9144-ABEF0607CEF4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904" name="Text Box 1">
          <a:extLst>
            <a:ext uri="{FF2B5EF4-FFF2-40B4-BE49-F238E27FC236}">
              <a16:creationId xmlns:a16="http://schemas.microsoft.com/office/drawing/2014/main" id="{E81DF615-45FA-4F9F-BFAA-DD3EC58C7BD9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905" name="Text Box 1">
          <a:extLst>
            <a:ext uri="{FF2B5EF4-FFF2-40B4-BE49-F238E27FC236}">
              <a16:creationId xmlns:a16="http://schemas.microsoft.com/office/drawing/2014/main" id="{50AB771F-1523-40D5-996B-700F312E9AD5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906" name="Text Box 1">
          <a:extLst>
            <a:ext uri="{FF2B5EF4-FFF2-40B4-BE49-F238E27FC236}">
              <a16:creationId xmlns:a16="http://schemas.microsoft.com/office/drawing/2014/main" id="{5262D9BA-65A1-4F45-9800-4E549D78581C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907" name="Text Box 1">
          <a:extLst>
            <a:ext uri="{FF2B5EF4-FFF2-40B4-BE49-F238E27FC236}">
              <a16:creationId xmlns:a16="http://schemas.microsoft.com/office/drawing/2014/main" id="{7E700249-57A9-4234-94D0-FDA46822B7C5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908" name="Text Box 1">
          <a:extLst>
            <a:ext uri="{FF2B5EF4-FFF2-40B4-BE49-F238E27FC236}">
              <a16:creationId xmlns:a16="http://schemas.microsoft.com/office/drawing/2014/main" id="{69624FC9-0DC1-43C7-A06C-0CF9C7DEBA17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909" name="Text Box 1">
          <a:extLst>
            <a:ext uri="{FF2B5EF4-FFF2-40B4-BE49-F238E27FC236}">
              <a16:creationId xmlns:a16="http://schemas.microsoft.com/office/drawing/2014/main" id="{B4B270AB-28C7-4B58-AB16-DEB7A83B1B00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910" name="Text Box 1">
          <a:extLst>
            <a:ext uri="{FF2B5EF4-FFF2-40B4-BE49-F238E27FC236}">
              <a16:creationId xmlns:a16="http://schemas.microsoft.com/office/drawing/2014/main" id="{E6E859CD-F3E9-4FB4-97DB-C1D24902BBA6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911" name="Text Box 1">
          <a:extLst>
            <a:ext uri="{FF2B5EF4-FFF2-40B4-BE49-F238E27FC236}">
              <a16:creationId xmlns:a16="http://schemas.microsoft.com/office/drawing/2014/main" id="{A666ED9C-8E14-4308-B154-00C2BF6C031B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127</xdr:row>
      <xdr:rowOff>0</xdr:rowOff>
    </xdr:from>
    <xdr:ext cx="57150" cy="809625"/>
    <xdr:sp macro="" textlink="">
      <xdr:nvSpPr>
        <xdr:cNvPr id="2912" name="Text Box 1">
          <a:extLst>
            <a:ext uri="{FF2B5EF4-FFF2-40B4-BE49-F238E27FC236}">
              <a16:creationId xmlns:a16="http://schemas.microsoft.com/office/drawing/2014/main" id="{54CCD7CF-7650-4ED2-93C7-173C6B66182D}"/>
            </a:ext>
          </a:extLst>
        </xdr:cNvPr>
        <xdr:cNvSpPr txBox="1">
          <a:spLocks noChangeArrowheads="1"/>
        </xdr:cNvSpPr>
      </xdr:nvSpPr>
      <xdr:spPr bwMode="auto">
        <a:xfrm>
          <a:off x="3203575" y="2016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127</xdr:row>
      <xdr:rowOff>0</xdr:rowOff>
    </xdr:from>
    <xdr:ext cx="57150" cy="809625"/>
    <xdr:sp macro="" textlink="">
      <xdr:nvSpPr>
        <xdr:cNvPr id="2913" name="Text Box 1">
          <a:extLst>
            <a:ext uri="{FF2B5EF4-FFF2-40B4-BE49-F238E27FC236}">
              <a16:creationId xmlns:a16="http://schemas.microsoft.com/office/drawing/2014/main" id="{E828EB2D-E528-46A8-BA71-3BB40C3B439B}"/>
            </a:ext>
          </a:extLst>
        </xdr:cNvPr>
        <xdr:cNvSpPr txBox="1">
          <a:spLocks noChangeArrowheads="1"/>
        </xdr:cNvSpPr>
      </xdr:nvSpPr>
      <xdr:spPr bwMode="auto">
        <a:xfrm>
          <a:off x="3203575" y="2016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127</xdr:row>
      <xdr:rowOff>0</xdr:rowOff>
    </xdr:from>
    <xdr:ext cx="57150" cy="809625"/>
    <xdr:sp macro="" textlink="">
      <xdr:nvSpPr>
        <xdr:cNvPr id="2914" name="Text Box 1">
          <a:extLst>
            <a:ext uri="{FF2B5EF4-FFF2-40B4-BE49-F238E27FC236}">
              <a16:creationId xmlns:a16="http://schemas.microsoft.com/office/drawing/2014/main" id="{8287844D-59A3-4F85-8E22-D186F4AE5B49}"/>
            </a:ext>
          </a:extLst>
        </xdr:cNvPr>
        <xdr:cNvSpPr txBox="1">
          <a:spLocks noChangeArrowheads="1"/>
        </xdr:cNvSpPr>
      </xdr:nvSpPr>
      <xdr:spPr bwMode="auto">
        <a:xfrm>
          <a:off x="3203575" y="2016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127</xdr:row>
      <xdr:rowOff>0</xdr:rowOff>
    </xdr:from>
    <xdr:ext cx="57150" cy="809625"/>
    <xdr:sp macro="" textlink="">
      <xdr:nvSpPr>
        <xdr:cNvPr id="2915" name="Text Box 1">
          <a:extLst>
            <a:ext uri="{FF2B5EF4-FFF2-40B4-BE49-F238E27FC236}">
              <a16:creationId xmlns:a16="http://schemas.microsoft.com/office/drawing/2014/main" id="{2383CCC5-854F-44F4-90A3-5D85F0EE8726}"/>
            </a:ext>
          </a:extLst>
        </xdr:cNvPr>
        <xdr:cNvSpPr txBox="1">
          <a:spLocks noChangeArrowheads="1"/>
        </xdr:cNvSpPr>
      </xdr:nvSpPr>
      <xdr:spPr bwMode="auto">
        <a:xfrm>
          <a:off x="3203575" y="2016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127</xdr:row>
      <xdr:rowOff>0</xdr:rowOff>
    </xdr:from>
    <xdr:ext cx="57150" cy="809625"/>
    <xdr:sp macro="" textlink="">
      <xdr:nvSpPr>
        <xdr:cNvPr id="2916" name="Text Box 1">
          <a:extLst>
            <a:ext uri="{FF2B5EF4-FFF2-40B4-BE49-F238E27FC236}">
              <a16:creationId xmlns:a16="http://schemas.microsoft.com/office/drawing/2014/main" id="{2ED69CAD-C852-417B-A5F3-1F0198E99653}"/>
            </a:ext>
          </a:extLst>
        </xdr:cNvPr>
        <xdr:cNvSpPr txBox="1">
          <a:spLocks noChangeArrowheads="1"/>
        </xdr:cNvSpPr>
      </xdr:nvSpPr>
      <xdr:spPr bwMode="auto">
        <a:xfrm>
          <a:off x="3203575" y="2016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127</xdr:row>
      <xdr:rowOff>0</xdr:rowOff>
    </xdr:from>
    <xdr:ext cx="57150" cy="809625"/>
    <xdr:sp macro="" textlink="">
      <xdr:nvSpPr>
        <xdr:cNvPr id="2917" name="Text Box 1">
          <a:extLst>
            <a:ext uri="{FF2B5EF4-FFF2-40B4-BE49-F238E27FC236}">
              <a16:creationId xmlns:a16="http://schemas.microsoft.com/office/drawing/2014/main" id="{C5969400-D907-4983-A961-5A8A9427AA2C}"/>
            </a:ext>
          </a:extLst>
        </xdr:cNvPr>
        <xdr:cNvSpPr txBox="1">
          <a:spLocks noChangeArrowheads="1"/>
        </xdr:cNvSpPr>
      </xdr:nvSpPr>
      <xdr:spPr bwMode="auto">
        <a:xfrm>
          <a:off x="3203575" y="2016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918" name="Text Box 1">
          <a:extLst>
            <a:ext uri="{FF2B5EF4-FFF2-40B4-BE49-F238E27FC236}">
              <a16:creationId xmlns:a16="http://schemas.microsoft.com/office/drawing/2014/main" id="{D6125E28-7AAA-48DD-8CBB-413EA7FEFE98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919" name="Text Box 1">
          <a:extLst>
            <a:ext uri="{FF2B5EF4-FFF2-40B4-BE49-F238E27FC236}">
              <a16:creationId xmlns:a16="http://schemas.microsoft.com/office/drawing/2014/main" id="{67990D65-98C8-4AA6-9943-DE5E2B747148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920" name="Text Box 1">
          <a:extLst>
            <a:ext uri="{FF2B5EF4-FFF2-40B4-BE49-F238E27FC236}">
              <a16:creationId xmlns:a16="http://schemas.microsoft.com/office/drawing/2014/main" id="{27E58A07-382A-4C96-928D-2790283BB67D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921" name="Text Box 1">
          <a:extLst>
            <a:ext uri="{FF2B5EF4-FFF2-40B4-BE49-F238E27FC236}">
              <a16:creationId xmlns:a16="http://schemas.microsoft.com/office/drawing/2014/main" id="{969BA36D-778F-4D28-BF12-5BDEE650B2E1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922" name="Text Box 1">
          <a:extLst>
            <a:ext uri="{FF2B5EF4-FFF2-40B4-BE49-F238E27FC236}">
              <a16:creationId xmlns:a16="http://schemas.microsoft.com/office/drawing/2014/main" id="{84C203CB-04EE-43A9-8608-273216C16E65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923" name="Text Box 1">
          <a:extLst>
            <a:ext uri="{FF2B5EF4-FFF2-40B4-BE49-F238E27FC236}">
              <a16:creationId xmlns:a16="http://schemas.microsoft.com/office/drawing/2014/main" id="{030DF941-C5D2-4717-997B-2913258A1BBE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924" name="Text Box 1">
          <a:extLst>
            <a:ext uri="{FF2B5EF4-FFF2-40B4-BE49-F238E27FC236}">
              <a16:creationId xmlns:a16="http://schemas.microsoft.com/office/drawing/2014/main" id="{644FF748-6EA1-4B51-9E85-3D98AC18252D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925" name="Text Box 1">
          <a:extLst>
            <a:ext uri="{FF2B5EF4-FFF2-40B4-BE49-F238E27FC236}">
              <a16:creationId xmlns:a16="http://schemas.microsoft.com/office/drawing/2014/main" id="{FBC43215-01E0-4F41-BA39-FB0BFF81A45C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926" name="Text Box 1">
          <a:extLst>
            <a:ext uri="{FF2B5EF4-FFF2-40B4-BE49-F238E27FC236}">
              <a16:creationId xmlns:a16="http://schemas.microsoft.com/office/drawing/2014/main" id="{C4A40F30-E43D-407C-9E10-CF340F65771B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927" name="Text Box 1">
          <a:extLst>
            <a:ext uri="{FF2B5EF4-FFF2-40B4-BE49-F238E27FC236}">
              <a16:creationId xmlns:a16="http://schemas.microsoft.com/office/drawing/2014/main" id="{77BDF0B4-8C6A-4661-9FF7-971A04565FCC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928" name="Text Box 1">
          <a:extLst>
            <a:ext uri="{FF2B5EF4-FFF2-40B4-BE49-F238E27FC236}">
              <a16:creationId xmlns:a16="http://schemas.microsoft.com/office/drawing/2014/main" id="{3120BFAD-1237-4C0E-8380-C5D880E7D5EC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929" name="Text Box 1">
          <a:extLst>
            <a:ext uri="{FF2B5EF4-FFF2-40B4-BE49-F238E27FC236}">
              <a16:creationId xmlns:a16="http://schemas.microsoft.com/office/drawing/2014/main" id="{C22BD443-6881-4328-BBE3-94E420AF189E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930" name="Text Box 1">
          <a:extLst>
            <a:ext uri="{FF2B5EF4-FFF2-40B4-BE49-F238E27FC236}">
              <a16:creationId xmlns:a16="http://schemas.microsoft.com/office/drawing/2014/main" id="{8964FFAF-15B2-4040-9A89-6C6CB0429F02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931" name="Text Box 1">
          <a:extLst>
            <a:ext uri="{FF2B5EF4-FFF2-40B4-BE49-F238E27FC236}">
              <a16:creationId xmlns:a16="http://schemas.microsoft.com/office/drawing/2014/main" id="{4A8E840F-A77D-4C30-B100-E426099657B8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932" name="Text Box 1">
          <a:extLst>
            <a:ext uri="{FF2B5EF4-FFF2-40B4-BE49-F238E27FC236}">
              <a16:creationId xmlns:a16="http://schemas.microsoft.com/office/drawing/2014/main" id="{F70D5040-E62A-4DFB-8C5C-E8F5C6F78FC0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933" name="Text Box 1">
          <a:extLst>
            <a:ext uri="{FF2B5EF4-FFF2-40B4-BE49-F238E27FC236}">
              <a16:creationId xmlns:a16="http://schemas.microsoft.com/office/drawing/2014/main" id="{712D1F09-6594-44BD-AD25-87A4D0788C28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934" name="Text Box 1">
          <a:extLst>
            <a:ext uri="{FF2B5EF4-FFF2-40B4-BE49-F238E27FC236}">
              <a16:creationId xmlns:a16="http://schemas.microsoft.com/office/drawing/2014/main" id="{D692FF8A-902B-4AF6-B3BC-3251732467FF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935" name="Text Box 1">
          <a:extLst>
            <a:ext uri="{FF2B5EF4-FFF2-40B4-BE49-F238E27FC236}">
              <a16:creationId xmlns:a16="http://schemas.microsoft.com/office/drawing/2014/main" id="{E2457515-53D1-4A31-A4A0-45C4F58BC0E5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936" name="Text Box 1">
          <a:extLst>
            <a:ext uri="{FF2B5EF4-FFF2-40B4-BE49-F238E27FC236}">
              <a16:creationId xmlns:a16="http://schemas.microsoft.com/office/drawing/2014/main" id="{279B4B88-895B-441C-B6CA-A0A5ED630206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937" name="Text Box 1">
          <a:extLst>
            <a:ext uri="{FF2B5EF4-FFF2-40B4-BE49-F238E27FC236}">
              <a16:creationId xmlns:a16="http://schemas.microsoft.com/office/drawing/2014/main" id="{ED394F47-590B-401D-8A70-78C70D6F39D7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938" name="Text Box 1">
          <a:extLst>
            <a:ext uri="{FF2B5EF4-FFF2-40B4-BE49-F238E27FC236}">
              <a16:creationId xmlns:a16="http://schemas.microsoft.com/office/drawing/2014/main" id="{FCDD2A59-2121-485B-B73D-073FB832062D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939" name="Text Box 1">
          <a:extLst>
            <a:ext uri="{FF2B5EF4-FFF2-40B4-BE49-F238E27FC236}">
              <a16:creationId xmlns:a16="http://schemas.microsoft.com/office/drawing/2014/main" id="{097EA371-9197-4217-9EBF-BFFBEC569DF1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940" name="Text Box 1">
          <a:extLst>
            <a:ext uri="{FF2B5EF4-FFF2-40B4-BE49-F238E27FC236}">
              <a16:creationId xmlns:a16="http://schemas.microsoft.com/office/drawing/2014/main" id="{5275D866-295B-4B9A-982D-802A29BF85E9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941" name="Text Box 1">
          <a:extLst>
            <a:ext uri="{FF2B5EF4-FFF2-40B4-BE49-F238E27FC236}">
              <a16:creationId xmlns:a16="http://schemas.microsoft.com/office/drawing/2014/main" id="{5AE018A2-2374-4289-A782-E0C8909E56B6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942" name="Text Box 1">
          <a:extLst>
            <a:ext uri="{FF2B5EF4-FFF2-40B4-BE49-F238E27FC236}">
              <a16:creationId xmlns:a16="http://schemas.microsoft.com/office/drawing/2014/main" id="{3D9C3B01-7021-4521-817E-287F2907FE09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943" name="Text Box 1">
          <a:extLst>
            <a:ext uri="{FF2B5EF4-FFF2-40B4-BE49-F238E27FC236}">
              <a16:creationId xmlns:a16="http://schemas.microsoft.com/office/drawing/2014/main" id="{DF797CEB-C970-48D4-84E2-1323AD5C62AD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944" name="Text Box 1">
          <a:extLst>
            <a:ext uri="{FF2B5EF4-FFF2-40B4-BE49-F238E27FC236}">
              <a16:creationId xmlns:a16="http://schemas.microsoft.com/office/drawing/2014/main" id="{B1045C4A-F390-4706-A766-7D687591CD8A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945" name="Text Box 1">
          <a:extLst>
            <a:ext uri="{FF2B5EF4-FFF2-40B4-BE49-F238E27FC236}">
              <a16:creationId xmlns:a16="http://schemas.microsoft.com/office/drawing/2014/main" id="{C08D4DCE-0BE7-4200-A986-29F1AEF8BFE0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946" name="Text Box 1">
          <a:extLst>
            <a:ext uri="{FF2B5EF4-FFF2-40B4-BE49-F238E27FC236}">
              <a16:creationId xmlns:a16="http://schemas.microsoft.com/office/drawing/2014/main" id="{0AA50BF4-D9EA-458C-BE2F-E2067E9F8CA1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947" name="Text Box 1">
          <a:extLst>
            <a:ext uri="{FF2B5EF4-FFF2-40B4-BE49-F238E27FC236}">
              <a16:creationId xmlns:a16="http://schemas.microsoft.com/office/drawing/2014/main" id="{8B9715CD-C50D-4042-91EA-508831B8CF8F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948" name="Text Box 1">
          <a:extLst>
            <a:ext uri="{FF2B5EF4-FFF2-40B4-BE49-F238E27FC236}">
              <a16:creationId xmlns:a16="http://schemas.microsoft.com/office/drawing/2014/main" id="{1D75DA3A-8BA9-404E-A7CE-436DEB5B29AC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949" name="Text Box 1">
          <a:extLst>
            <a:ext uri="{FF2B5EF4-FFF2-40B4-BE49-F238E27FC236}">
              <a16:creationId xmlns:a16="http://schemas.microsoft.com/office/drawing/2014/main" id="{865FDEEE-51CC-472B-B378-43AA154CEF58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950" name="Text Box 1">
          <a:extLst>
            <a:ext uri="{FF2B5EF4-FFF2-40B4-BE49-F238E27FC236}">
              <a16:creationId xmlns:a16="http://schemas.microsoft.com/office/drawing/2014/main" id="{5E2C6323-84BB-4917-A35E-B61C156779A3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951" name="Text Box 1">
          <a:extLst>
            <a:ext uri="{FF2B5EF4-FFF2-40B4-BE49-F238E27FC236}">
              <a16:creationId xmlns:a16="http://schemas.microsoft.com/office/drawing/2014/main" id="{F22762A4-607E-46FB-BDAA-03CA66E03234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952" name="Text Box 1">
          <a:extLst>
            <a:ext uri="{FF2B5EF4-FFF2-40B4-BE49-F238E27FC236}">
              <a16:creationId xmlns:a16="http://schemas.microsoft.com/office/drawing/2014/main" id="{A931F3A3-F02A-427B-86B5-CF821E0D24AB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953" name="Text Box 1">
          <a:extLst>
            <a:ext uri="{FF2B5EF4-FFF2-40B4-BE49-F238E27FC236}">
              <a16:creationId xmlns:a16="http://schemas.microsoft.com/office/drawing/2014/main" id="{A49A3753-052E-4536-8F1F-6990794ABD51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954" name="Text Box 1">
          <a:extLst>
            <a:ext uri="{FF2B5EF4-FFF2-40B4-BE49-F238E27FC236}">
              <a16:creationId xmlns:a16="http://schemas.microsoft.com/office/drawing/2014/main" id="{396FB962-F1D5-43A3-B2FB-E0522BEF1201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955" name="Text Box 1">
          <a:extLst>
            <a:ext uri="{FF2B5EF4-FFF2-40B4-BE49-F238E27FC236}">
              <a16:creationId xmlns:a16="http://schemas.microsoft.com/office/drawing/2014/main" id="{43A4C8A0-A482-49AE-8B72-C70BDB078C11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956" name="Text Box 1">
          <a:extLst>
            <a:ext uri="{FF2B5EF4-FFF2-40B4-BE49-F238E27FC236}">
              <a16:creationId xmlns:a16="http://schemas.microsoft.com/office/drawing/2014/main" id="{F837DBDF-D8C5-47B3-8D2D-825304397009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957" name="Text Box 1">
          <a:extLst>
            <a:ext uri="{FF2B5EF4-FFF2-40B4-BE49-F238E27FC236}">
              <a16:creationId xmlns:a16="http://schemas.microsoft.com/office/drawing/2014/main" id="{26DE7C26-A9BF-49AD-92E0-404DDA08F517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958" name="Text Box 1">
          <a:extLst>
            <a:ext uri="{FF2B5EF4-FFF2-40B4-BE49-F238E27FC236}">
              <a16:creationId xmlns:a16="http://schemas.microsoft.com/office/drawing/2014/main" id="{A8BBFA18-B9FF-481F-8BA7-2F524F2D9067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959" name="Text Box 1">
          <a:extLst>
            <a:ext uri="{FF2B5EF4-FFF2-40B4-BE49-F238E27FC236}">
              <a16:creationId xmlns:a16="http://schemas.microsoft.com/office/drawing/2014/main" id="{471BD60B-D451-459E-A6F7-749605B2E459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960" name="Text Box 1">
          <a:extLst>
            <a:ext uri="{FF2B5EF4-FFF2-40B4-BE49-F238E27FC236}">
              <a16:creationId xmlns:a16="http://schemas.microsoft.com/office/drawing/2014/main" id="{B53A763C-6809-4A96-8F4D-715FB8D7E396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961" name="Text Box 1">
          <a:extLst>
            <a:ext uri="{FF2B5EF4-FFF2-40B4-BE49-F238E27FC236}">
              <a16:creationId xmlns:a16="http://schemas.microsoft.com/office/drawing/2014/main" id="{6D785263-579F-4F80-BEE4-0DC36C0ED7B4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962" name="Text Box 1">
          <a:extLst>
            <a:ext uri="{FF2B5EF4-FFF2-40B4-BE49-F238E27FC236}">
              <a16:creationId xmlns:a16="http://schemas.microsoft.com/office/drawing/2014/main" id="{88ABD82C-32C1-4723-B4EA-75FB00C30AE1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963" name="Text Box 1">
          <a:extLst>
            <a:ext uri="{FF2B5EF4-FFF2-40B4-BE49-F238E27FC236}">
              <a16:creationId xmlns:a16="http://schemas.microsoft.com/office/drawing/2014/main" id="{C47BE3BA-AD7E-4537-A244-A02E47143B62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964" name="Text Box 1">
          <a:extLst>
            <a:ext uri="{FF2B5EF4-FFF2-40B4-BE49-F238E27FC236}">
              <a16:creationId xmlns:a16="http://schemas.microsoft.com/office/drawing/2014/main" id="{6D95701B-E982-4D59-BBAE-17826ADD3A87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965" name="Text Box 1">
          <a:extLst>
            <a:ext uri="{FF2B5EF4-FFF2-40B4-BE49-F238E27FC236}">
              <a16:creationId xmlns:a16="http://schemas.microsoft.com/office/drawing/2014/main" id="{1A2601FF-ED2F-4A0C-A0A5-DECDAE6A836B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127</xdr:row>
      <xdr:rowOff>0</xdr:rowOff>
    </xdr:from>
    <xdr:ext cx="57150" cy="809625"/>
    <xdr:sp macro="" textlink="">
      <xdr:nvSpPr>
        <xdr:cNvPr id="2966" name="Text Box 1">
          <a:extLst>
            <a:ext uri="{FF2B5EF4-FFF2-40B4-BE49-F238E27FC236}">
              <a16:creationId xmlns:a16="http://schemas.microsoft.com/office/drawing/2014/main" id="{FA11BB7B-6DBC-4DF2-AD20-AD239BFB589A}"/>
            </a:ext>
          </a:extLst>
        </xdr:cNvPr>
        <xdr:cNvSpPr txBox="1">
          <a:spLocks noChangeArrowheads="1"/>
        </xdr:cNvSpPr>
      </xdr:nvSpPr>
      <xdr:spPr bwMode="auto">
        <a:xfrm>
          <a:off x="3203575" y="2016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127</xdr:row>
      <xdr:rowOff>0</xdr:rowOff>
    </xdr:from>
    <xdr:ext cx="57150" cy="809625"/>
    <xdr:sp macro="" textlink="">
      <xdr:nvSpPr>
        <xdr:cNvPr id="2967" name="Text Box 1">
          <a:extLst>
            <a:ext uri="{FF2B5EF4-FFF2-40B4-BE49-F238E27FC236}">
              <a16:creationId xmlns:a16="http://schemas.microsoft.com/office/drawing/2014/main" id="{C84ABC34-88FA-400C-B9BC-BBD38F2D425B}"/>
            </a:ext>
          </a:extLst>
        </xdr:cNvPr>
        <xdr:cNvSpPr txBox="1">
          <a:spLocks noChangeArrowheads="1"/>
        </xdr:cNvSpPr>
      </xdr:nvSpPr>
      <xdr:spPr bwMode="auto">
        <a:xfrm>
          <a:off x="3203575" y="2016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127</xdr:row>
      <xdr:rowOff>0</xdr:rowOff>
    </xdr:from>
    <xdr:ext cx="57150" cy="809625"/>
    <xdr:sp macro="" textlink="">
      <xdr:nvSpPr>
        <xdr:cNvPr id="2968" name="Text Box 1">
          <a:extLst>
            <a:ext uri="{FF2B5EF4-FFF2-40B4-BE49-F238E27FC236}">
              <a16:creationId xmlns:a16="http://schemas.microsoft.com/office/drawing/2014/main" id="{A5A9304B-7DB5-4AC7-85FE-F24E33BE6CA6}"/>
            </a:ext>
          </a:extLst>
        </xdr:cNvPr>
        <xdr:cNvSpPr txBox="1">
          <a:spLocks noChangeArrowheads="1"/>
        </xdr:cNvSpPr>
      </xdr:nvSpPr>
      <xdr:spPr bwMode="auto">
        <a:xfrm>
          <a:off x="3203575" y="2016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127</xdr:row>
      <xdr:rowOff>0</xdr:rowOff>
    </xdr:from>
    <xdr:ext cx="57150" cy="809625"/>
    <xdr:sp macro="" textlink="">
      <xdr:nvSpPr>
        <xdr:cNvPr id="2969" name="Text Box 1">
          <a:extLst>
            <a:ext uri="{FF2B5EF4-FFF2-40B4-BE49-F238E27FC236}">
              <a16:creationId xmlns:a16="http://schemas.microsoft.com/office/drawing/2014/main" id="{BBE3062D-11AC-4425-ADD7-7FA31FD02870}"/>
            </a:ext>
          </a:extLst>
        </xdr:cNvPr>
        <xdr:cNvSpPr txBox="1">
          <a:spLocks noChangeArrowheads="1"/>
        </xdr:cNvSpPr>
      </xdr:nvSpPr>
      <xdr:spPr bwMode="auto">
        <a:xfrm>
          <a:off x="3203575" y="2016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127</xdr:row>
      <xdr:rowOff>0</xdr:rowOff>
    </xdr:from>
    <xdr:ext cx="57150" cy="809625"/>
    <xdr:sp macro="" textlink="">
      <xdr:nvSpPr>
        <xdr:cNvPr id="2970" name="Text Box 1">
          <a:extLst>
            <a:ext uri="{FF2B5EF4-FFF2-40B4-BE49-F238E27FC236}">
              <a16:creationId xmlns:a16="http://schemas.microsoft.com/office/drawing/2014/main" id="{BFA86C55-AFC4-4880-98AC-4448AB6448B4}"/>
            </a:ext>
          </a:extLst>
        </xdr:cNvPr>
        <xdr:cNvSpPr txBox="1">
          <a:spLocks noChangeArrowheads="1"/>
        </xdr:cNvSpPr>
      </xdr:nvSpPr>
      <xdr:spPr bwMode="auto">
        <a:xfrm>
          <a:off x="3203575" y="2016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127</xdr:row>
      <xdr:rowOff>0</xdr:rowOff>
    </xdr:from>
    <xdr:ext cx="57150" cy="809625"/>
    <xdr:sp macro="" textlink="">
      <xdr:nvSpPr>
        <xdr:cNvPr id="2971" name="Text Box 1">
          <a:extLst>
            <a:ext uri="{FF2B5EF4-FFF2-40B4-BE49-F238E27FC236}">
              <a16:creationId xmlns:a16="http://schemas.microsoft.com/office/drawing/2014/main" id="{473C0F71-81FF-4FFD-8CE0-77A42674B117}"/>
            </a:ext>
          </a:extLst>
        </xdr:cNvPr>
        <xdr:cNvSpPr txBox="1">
          <a:spLocks noChangeArrowheads="1"/>
        </xdr:cNvSpPr>
      </xdr:nvSpPr>
      <xdr:spPr bwMode="auto">
        <a:xfrm>
          <a:off x="3203575" y="2016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972" name="Text Box 1">
          <a:extLst>
            <a:ext uri="{FF2B5EF4-FFF2-40B4-BE49-F238E27FC236}">
              <a16:creationId xmlns:a16="http://schemas.microsoft.com/office/drawing/2014/main" id="{78F6EA18-2BE9-4A03-AB0F-CAA263372C7A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973" name="Text Box 1">
          <a:extLst>
            <a:ext uri="{FF2B5EF4-FFF2-40B4-BE49-F238E27FC236}">
              <a16:creationId xmlns:a16="http://schemas.microsoft.com/office/drawing/2014/main" id="{47693A68-C723-44AB-84DB-9B93D0D15E76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974" name="Text Box 1">
          <a:extLst>
            <a:ext uri="{FF2B5EF4-FFF2-40B4-BE49-F238E27FC236}">
              <a16:creationId xmlns:a16="http://schemas.microsoft.com/office/drawing/2014/main" id="{87CCA23A-A939-4AA3-80AF-ACE0E0A846B8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975" name="Text Box 1">
          <a:extLst>
            <a:ext uri="{FF2B5EF4-FFF2-40B4-BE49-F238E27FC236}">
              <a16:creationId xmlns:a16="http://schemas.microsoft.com/office/drawing/2014/main" id="{BE871F99-D7AC-492C-B14F-7E17385D9E51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976" name="Text Box 1">
          <a:extLst>
            <a:ext uri="{FF2B5EF4-FFF2-40B4-BE49-F238E27FC236}">
              <a16:creationId xmlns:a16="http://schemas.microsoft.com/office/drawing/2014/main" id="{50104296-EA59-4ACF-AAB0-01CE4EAF6E19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977" name="Text Box 1">
          <a:extLst>
            <a:ext uri="{FF2B5EF4-FFF2-40B4-BE49-F238E27FC236}">
              <a16:creationId xmlns:a16="http://schemas.microsoft.com/office/drawing/2014/main" id="{0F470DF0-AF04-40DA-A461-5DE06081603C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978" name="Text Box 1">
          <a:extLst>
            <a:ext uri="{FF2B5EF4-FFF2-40B4-BE49-F238E27FC236}">
              <a16:creationId xmlns:a16="http://schemas.microsoft.com/office/drawing/2014/main" id="{C39F51B5-33BF-46CF-A389-0F92CEC56ECA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979" name="Text Box 1">
          <a:extLst>
            <a:ext uri="{FF2B5EF4-FFF2-40B4-BE49-F238E27FC236}">
              <a16:creationId xmlns:a16="http://schemas.microsoft.com/office/drawing/2014/main" id="{873A56F3-3D34-4940-A2C9-991310683148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980" name="Text Box 1">
          <a:extLst>
            <a:ext uri="{FF2B5EF4-FFF2-40B4-BE49-F238E27FC236}">
              <a16:creationId xmlns:a16="http://schemas.microsoft.com/office/drawing/2014/main" id="{49B6967D-0EC0-4364-86D2-CCD02B300D8E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981" name="Text Box 1">
          <a:extLst>
            <a:ext uri="{FF2B5EF4-FFF2-40B4-BE49-F238E27FC236}">
              <a16:creationId xmlns:a16="http://schemas.microsoft.com/office/drawing/2014/main" id="{D94871B6-AE36-4291-BF48-F688DC40E9B7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982" name="Text Box 1">
          <a:extLst>
            <a:ext uri="{FF2B5EF4-FFF2-40B4-BE49-F238E27FC236}">
              <a16:creationId xmlns:a16="http://schemas.microsoft.com/office/drawing/2014/main" id="{286E8DA2-9083-434D-8B56-D642DC027AE7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983" name="Text Box 1">
          <a:extLst>
            <a:ext uri="{FF2B5EF4-FFF2-40B4-BE49-F238E27FC236}">
              <a16:creationId xmlns:a16="http://schemas.microsoft.com/office/drawing/2014/main" id="{9972C204-0E1E-4720-9E75-15371068E01A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984" name="Text Box 1">
          <a:extLst>
            <a:ext uri="{FF2B5EF4-FFF2-40B4-BE49-F238E27FC236}">
              <a16:creationId xmlns:a16="http://schemas.microsoft.com/office/drawing/2014/main" id="{7ED48EA9-E0E4-41AD-BB93-4FE043C5BD1D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985" name="Text Box 1">
          <a:extLst>
            <a:ext uri="{FF2B5EF4-FFF2-40B4-BE49-F238E27FC236}">
              <a16:creationId xmlns:a16="http://schemas.microsoft.com/office/drawing/2014/main" id="{4E17C2CD-114F-4A21-9E99-B93CA044AA9B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986" name="Text Box 1">
          <a:extLst>
            <a:ext uri="{FF2B5EF4-FFF2-40B4-BE49-F238E27FC236}">
              <a16:creationId xmlns:a16="http://schemas.microsoft.com/office/drawing/2014/main" id="{0FB25562-02FA-4398-A36A-18BDB4C4E1DF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987" name="Text Box 1">
          <a:extLst>
            <a:ext uri="{FF2B5EF4-FFF2-40B4-BE49-F238E27FC236}">
              <a16:creationId xmlns:a16="http://schemas.microsoft.com/office/drawing/2014/main" id="{835915B7-D256-43AC-A248-71B5B13E6153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988" name="Text Box 1">
          <a:extLst>
            <a:ext uri="{FF2B5EF4-FFF2-40B4-BE49-F238E27FC236}">
              <a16:creationId xmlns:a16="http://schemas.microsoft.com/office/drawing/2014/main" id="{9E5F0C90-C563-4353-A1BE-B33ECA746225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989" name="Text Box 1">
          <a:extLst>
            <a:ext uri="{FF2B5EF4-FFF2-40B4-BE49-F238E27FC236}">
              <a16:creationId xmlns:a16="http://schemas.microsoft.com/office/drawing/2014/main" id="{2EC02652-038A-4B60-B1D6-1979D6BAB99F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990" name="Text Box 1">
          <a:extLst>
            <a:ext uri="{FF2B5EF4-FFF2-40B4-BE49-F238E27FC236}">
              <a16:creationId xmlns:a16="http://schemas.microsoft.com/office/drawing/2014/main" id="{3BE673BF-B4E1-456A-A363-7DD075906C2F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991" name="Text Box 1">
          <a:extLst>
            <a:ext uri="{FF2B5EF4-FFF2-40B4-BE49-F238E27FC236}">
              <a16:creationId xmlns:a16="http://schemas.microsoft.com/office/drawing/2014/main" id="{9D74132A-77EB-40CC-B98E-DB705BAF4286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992" name="Text Box 1">
          <a:extLst>
            <a:ext uri="{FF2B5EF4-FFF2-40B4-BE49-F238E27FC236}">
              <a16:creationId xmlns:a16="http://schemas.microsoft.com/office/drawing/2014/main" id="{4393A85B-1668-4782-9069-25390B1C48E8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993" name="Text Box 1">
          <a:extLst>
            <a:ext uri="{FF2B5EF4-FFF2-40B4-BE49-F238E27FC236}">
              <a16:creationId xmlns:a16="http://schemas.microsoft.com/office/drawing/2014/main" id="{07C04899-8BF0-4733-8A61-948CF2AD1264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994" name="Text Box 1">
          <a:extLst>
            <a:ext uri="{FF2B5EF4-FFF2-40B4-BE49-F238E27FC236}">
              <a16:creationId xmlns:a16="http://schemas.microsoft.com/office/drawing/2014/main" id="{36035463-B569-4193-A175-1437DFF8964D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995" name="Text Box 1">
          <a:extLst>
            <a:ext uri="{FF2B5EF4-FFF2-40B4-BE49-F238E27FC236}">
              <a16:creationId xmlns:a16="http://schemas.microsoft.com/office/drawing/2014/main" id="{8D0C7904-2E41-459A-8DF0-9D3F6F5FC424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996" name="Text Box 1">
          <a:extLst>
            <a:ext uri="{FF2B5EF4-FFF2-40B4-BE49-F238E27FC236}">
              <a16:creationId xmlns:a16="http://schemas.microsoft.com/office/drawing/2014/main" id="{B553729C-8EEA-4560-9135-F6473C4D3CEF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997" name="Text Box 1">
          <a:extLst>
            <a:ext uri="{FF2B5EF4-FFF2-40B4-BE49-F238E27FC236}">
              <a16:creationId xmlns:a16="http://schemas.microsoft.com/office/drawing/2014/main" id="{C7592B3C-579E-49D5-B852-03B64A6D1B19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998" name="Text Box 1">
          <a:extLst>
            <a:ext uri="{FF2B5EF4-FFF2-40B4-BE49-F238E27FC236}">
              <a16:creationId xmlns:a16="http://schemas.microsoft.com/office/drawing/2014/main" id="{20E7630C-4F54-452E-9B65-8E153C80652D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2999" name="Text Box 1">
          <a:extLst>
            <a:ext uri="{FF2B5EF4-FFF2-40B4-BE49-F238E27FC236}">
              <a16:creationId xmlns:a16="http://schemas.microsoft.com/office/drawing/2014/main" id="{C45C264C-E09F-48D1-9142-75285DDC5DBB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3000" name="Text Box 1">
          <a:extLst>
            <a:ext uri="{FF2B5EF4-FFF2-40B4-BE49-F238E27FC236}">
              <a16:creationId xmlns:a16="http://schemas.microsoft.com/office/drawing/2014/main" id="{03D29AEA-0A60-4CC6-BCFB-A21941E1AD22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3001" name="Text Box 1">
          <a:extLst>
            <a:ext uri="{FF2B5EF4-FFF2-40B4-BE49-F238E27FC236}">
              <a16:creationId xmlns:a16="http://schemas.microsoft.com/office/drawing/2014/main" id="{911E9B42-FC8F-46CF-8684-7F2B27623788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3002" name="Text Box 1">
          <a:extLst>
            <a:ext uri="{FF2B5EF4-FFF2-40B4-BE49-F238E27FC236}">
              <a16:creationId xmlns:a16="http://schemas.microsoft.com/office/drawing/2014/main" id="{ED34E076-47B6-494E-BD9B-B62E1B93563B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3003" name="Text Box 1">
          <a:extLst>
            <a:ext uri="{FF2B5EF4-FFF2-40B4-BE49-F238E27FC236}">
              <a16:creationId xmlns:a16="http://schemas.microsoft.com/office/drawing/2014/main" id="{AE462FD4-157A-4E73-9C53-36F0315A471F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3004" name="Text Box 1">
          <a:extLst>
            <a:ext uri="{FF2B5EF4-FFF2-40B4-BE49-F238E27FC236}">
              <a16:creationId xmlns:a16="http://schemas.microsoft.com/office/drawing/2014/main" id="{414431FB-782F-4B27-B5E7-1187CD086D3E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3005" name="Text Box 1">
          <a:extLst>
            <a:ext uri="{FF2B5EF4-FFF2-40B4-BE49-F238E27FC236}">
              <a16:creationId xmlns:a16="http://schemas.microsoft.com/office/drawing/2014/main" id="{E75270E8-20BA-4E1D-B4F5-8F7739D6A4C1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3006" name="Text Box 1">
          <a:extLst>
            <a:ext uri="{FF2B5EF4-FFF2-40B4-BE49-F238E27FC236}">
              <a16:creationId xmlns:a16="http://schemas.microsoft.com/office/drawing/2014/main" id="{0D6DB058-0072-46E8-8588-2040AC195B95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3007" name="Text Box 1">
          <a:extLst>
            <a:ext uri="{FF2B5EF4-FFF2-40B4-BE49-F238E27FC236}">
              <a16:creationId xmlns:a16="http://schemas.microsoft.com/office/drawing/2014/main" id="{F6E6A19E-289D-4399-AC0B-B4E29638139D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3008" name="Text Box 1">
          <a:extLst>
            <a:ext uri="{FF2B5EF4-FFF2-40B4-BE49-F238E27FC236}">
              <a16:creationId xmlns:a16="http://schemas.microsoft.com/office/drawing/2014/main" id="{B83C466E-1354-4E75-99D8-C49C55B21B82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3009" name="Text Box 1">
          <a:extLst>
            <a:ext uri="{FF2B5EF4-FFF2-40B4-BE49-F238E27FC236}">
              <a16:creationId xmlns:a16="http://schemas.microsoft.com/office/drawing/2014/main" id="{06188646-DEA0-4AE7-8502-2E2A2C288B89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3010" name="Text Box 1">
          <a:extLst>
            <a:ext uri="{FF2B5EF4-FFF2-40B4-BE49-F238E27FC236}">
              <a16:creationId xmlns:a16="http://schemas.microsoft.com/office/drawing/2014/main" id="{6DA859DB-8DC5-488F-98E9-CBBF1AD8E31B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3011" name="Text Box 1">
          <a:extLst>
            <a:ext uri="{FF2B5EF4-FFF2-40B4-BE49-F238E27FC236}">
              <a16:creationId xmlns:a16="http://schemas.microsoft.com/office/drawing/2014/main" id="{D09FC91C-6DEA-4A3B-BA52-BC0373218483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3012" name="Text Box 1">
          <a:extLst>
            <a:ext uri="{FF2B5EF4-FFF2-40B4-BE49-F238E27FC236}">
              <a16:creationId xmlns:a16="http://schemas.microsoft.com/office/drawing/2014/main" id="{4B4EC029-C4B3-4815-B06F-CE53DD9C6988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3013" name="Text Box 1">
          <a:extLst>
            <a:ext uri="{FF2B5EF4-FFF2-40B4-BE49-F238E27FC236}">
              <a16:creationId xmlns:a16="http://schemas.microsoft.com/office/drawing/2014/main" id="{8A2AB029-3C16-4583-9734-96F4BF628CF8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3014" name="Text Box 1">
          <a:extLst>
            <a:ext uri="{FF2B5EF4-FFF2-40B4-BE49-F238E27FC236}">
              <a16:creationId xmlns:a16="http://schemas.microsoft.com/office/drawing/2014/main" id="{0968E0D5-E40E-4064-B99E-777A6AB87F86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3015" name="Text Box 1">
          <a:extLst>
            <a:ext uri="{FF2B5EF4-FFF2-40B4-BE49-F238E27FC236}">
              <a16:creationId xmlns:a16="http://schemas.microsoft.com/office/drawing/2014/main" id="{CE04CCF2-7DE3-4E89-A133-F1C780E88687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3016" name="Text Box 1">
          <a:extLst>
            <a:ext uri="{FF2B5EF4-FFF2-40B4-BE49-F238E27FC236}">
              <a16:creationId xmlns:a16="http://schemas.microsoft.com/office/drawing/2014/main" id="{ADED5BA7-A9ED-4FEF-B94E-8D823584518E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3017" name="Text Box 1">
          <a:extLst>
            <a:ext uri="{FF2B5EF4-FFF2-40B4-BE49-F238E27FC236}">
              <a16:creationId xmlns:a16="http://schemas.microsoft.com/office/drawing/2014/main" id="{1EBCDAFB-E540-4A6F-A00A-A098F6E5834C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3018" name="Text Box 1">
          <a:extLst>
            <a:ext uri="{FF2B5EF4-FFF2-40B4-BE49-F238E27FC236}">
              <a16:creationId xmlns:a16="http://schemas.microsoft.com/office/drawing/2014/main" id="{916BD9BA-3E3A-4D12-85E6-21D1800AA5E8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127</xdr:row>
      <xdr:rowOff>0</xdr:rowOff>
    </xdr:from>
    <xdr:ext cx="57150" cy="952500"/>
    <xdr:sp macro="" textlink="">
      <xdr:nvSpPr>
        <xdr:cNvPr id="3019" name="Text Box 1">
          <a:extLst>
            <a:ext uri="{FF2B5EF4-FFF2-40B4-BE49-F238E27FC236}">
              <a16:creationId xmlns:a16="http://schemas.microsoft.com/office/drawing/2014/main" id="{600C5CC7-491F-4757-8F2D-9A06CA36C5FA}"/>
            </a:ext>
          </a:extLst>
        </xdr:cNvPr>
        <xdr:cNvSpPr txBox="1">
          <a:spLocks noChangeArrowheads="1"/>
        </xdr:cNvSpPr>
      </xdr:nvSpPr>
      <xdr:spPr bwMode="auto">
        <a:xfrm>
          <a:off x="3206750" y="2016125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127</xdr:row>
      <xdr:rowOff>0</xdr:rowOff>
    </xdr:from>
    <xdr:ext cx="57150" cy="809625"/>
    <xdr:sp macro="" textlink="">
      <xdr:nvSpPr>
        <xdr:cNvPr id="3020" name="Text Box 1">
          <a:extLst>
            <a:ext uri="{FF2B5EF4-FFF2-40B4-BE49-F238E27FC236}">
              <a16:creationId xmlns:a16="http://schemas.microsoft.com/office/drawing/2014/main" id="{E4B6B714-F89A-4DC9-A702-67332E694C72}"/>
            </a:ext>
          </a:extLst>
        </xdr:cNvPr>
        <xdr:cNvSpPr txBox="1">
          <a:spLocks noChangeArrowheads="1"/>
        </xdr:cNvSpPr>
      </xdr:nvSpPr>
      <xdr:spPr bwMode="auto">
        <a:xfrm>
          <a:off x="3203575" y="2016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127</xdr:row>
      <xdr:rowOff>0</xdr:rowOff>
    </xdr:from>
    <xdr:ext cx="57150" cy="809625"/>
    <xdr:sp macro="" textlink="">
      <xdr:nvSpPr>
        <xdr:cNvPr id="3021" name="Text Box 1">
          <a:extLst>
            <a:ext uri="{FF2B5EF4-FFF2-40B4-BE49-F238E27FC236}">
              <a16:creationId xmlns:a16="http://schemas.microsoft.com/office/drawing/2014/main" id="{712DEDD7-6AA6-4D1B-8C48-2C24D2EA5B83}"/>
            </a:ext>
          </a:extLst>
        </xdr:cNvPr>
        <xdr:cNvSpPr txBox="1">
          <a:spLocks noChangeArrowheads="1"/>
        </xdr:cNvSpPr>
      </xdr:nvSpPr>
      <xdr:spPr bwMode="auto">
        <a:xfrm>
          <a:off x="3203575" y="2016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127</xdr:row>
      <xdr:rowOff>0</xdr:rowOff>
    </xdr:from>
    <xdr:ext cx="57150" cy="809625"/>
    <xdr:sp macro="" textlink="">
      <xdr:nvSpPr>
        <xdr:cNvPr id="3022" name="Text Box 1">
          <a:extLst>
            <a:ext uri="{FF2B5EF4-FFF2-40B4-BE49-F238E27FC236}">
              <a16:creationId xmlns:a16="http://schemas.microsoft.com/office/drawing/2014/main" id="{84C47003-95DD-44D0-94D9-E1879692803F}"/>
            </a:ext>
          </a:extLst>
        </xdr:cNvPr>
        <xdr:cNvSpPr txBox="1">
          <a:spLocks noChangeArrowheads="1"/>
        </xdr:cNvSpPr>
      </xdr:nvSpPr>
      <xdr:spPr bwMode="auto">
        <a:xfrm>
          <a:off x="3203575" y="2016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127</xdr:row>
      <xdr:rowOff>0</xdr:rowOff>
    </xdr:from>
    <xdr:ext cx="57150" cy="809625"/>
    <xdr:sp macro="" textlink="">
      <xdr:nvSpPr>
        <xdr:cNvPr id="3023" name="Text Box 1">
          <a:extLst>
            <a:ext uri="{FF2B5EF4-FFF2-40B4-BE49-F238E27FC236}">
              <a16:creationId xmlns:a16="http://schemas.microsoft.com/office/drawing/2014/main" id="{F2E47592-ED47-4EFB-BA76-C235D99569A7}"/>
            </a:ext>
          </a:extLst>
        </xdr:cNvPr>
        <xdr:cNvSpPr txBox="1">
          <a:spLocks noChangeArrowheads="1"/>
        </xdr:cNvSpPr>
      </xdr:nvSpPr>
      <xdr:spPr bwMode="auto">
        <a:xfrm>
          <a:off x="3203575" y="2016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127</xdr:row>
      <xdr:rowOff>0</xdr:rowOff>
    </xdr:from>
    <xdr:ext cx="57150" cy="809625"/>
    <xdr:sp macro="" textlink="">
      <xdr:nvSpPr>
        <xdr:cNvPr id="3024" name="Text Box 1">
          <a:extLst>
            <a:ext uri="{FF2B5EF4-FFF2-40B4-BE49-F238E27FC236}">
              <a16:creationId xmlns:a16="http://schemas.microsoft.com/office/drawing/2014/main" id="{52C0D38E-45E1-4491-97A2-D787731DA705}"/>
            </a:ext>
          </a:extLst>
        </xdr:cNvPr>
        <xdr:cNvSpPr txBox="1">
          <a:spLocks noChangeArrowheads="1"/>
        </xdr:cNvSpPr>
      </xdr:nvSpPr>
      <xdr:spPr bwMode="auto">
        <a:xfrm>
          <a:off x="3203575" y="2016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127</xdr:row>
      <xdr:rowOff>0</xdr:rowOff>
    </xdr:from>
    <xdr:ext cx="57150" cy="809625"/>
    <xdr:sp macro="" textlink="">
      <xdr:nvSpPr>
        <xdr:cNvPr id="3025" name="Text Box 1">
          <a:extLst>
            <a:ext uri="{FF2B5EF4-FFF2-40B4-BE49-F238E27FC236}">
              <a16:creationId xmlns:a16="http://schemas.microsoft.com/office/drawing/2014/main" id="{DF7C8AE1-01BB-437C-A5C4-DB7E8B60F162}"/>
            </a:ext>
          </a:extLst>
        </xdr:cNvPr>
        <xdr:cNvSpPr txBox="1">
          <a:spLocks noChangeArrowheads="1"/>
        </xdr:cNvSpPr>
      </xdr:nvSpPr>
      <xdr:spPr bwMode="auto">
        <a:xfrm>
          <a:off x="3203575" y="2016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026" name="Text Box 1">
          <a:extLst>
            <a:ext uri="{FF2B5EF4-FFF2-40B4-BE49-F238E27FC236}">
              <a16:creationId xmlns:a16="http://schemas.microsoft.com/office/drawing/2014/main" id="{E4538738-58E2-476A-A5B8-C9AFE95C0372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027" name="Text Box 1">
          <a:extLst>
            <a:ext uri="{FF2B5EF4-FFF2-40B4-BE49-F238E27FC236}">
              <a16:creationId xmlns:a16="http://schemas.microsoft.com/office/drawing/2014/main" id="{6714B70B-944D-4664-AE63-391A65746098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028" name="Text Box 1">
          <a:extLst>
            <a:ext uri="{FF2B5EF4-FFF2-40B4-BE49-F238E27FC236}">
              <a16:creationId xmlns:a16="http://schemas.microsoft.com/office/drawing/2014/main" id="{DE3EF9C9-7AC4-419B-A67C-3E23D4084F0F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029" name="Text Box 1">
          <a:extLst>
            <a:ext uri="{FF2B5EF4-FFF2-40B4-BE49-F238E27FC236}">
              <a16:creationId xmlns:a16="http://schemas.microsoft.com/office/drawing/2014/main" id="{66C58A05-9571-4AAC-858D-48FC1F8BEB1B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030" name="Text Box 1">
          <a:extLst>
            <a:ext uri="{FF2B5EF4-FFF2-40B4-BE49-F238E27FC236}">
              <a16:creationId xmlns:a16="http://schemas.microsoft.com/office/drawing/2014/main" id="{05FDBAEB-76EB-44AB-917E-FFF149A77D70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031" name="Text Box 1">
          <a:extLst>
            <a:ext uri="{FF2B5EF4-FFF2-40B4-BE49-F238E27FC236}">
              <a16:creationId xmlns:a16="http://schemas.microsoft.com/office/drawing/2014/main" id="{49386136-D614-4B0D-AC5A-DA66FF97C54B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032" name="Text Box 1">
          <a:extLst>
            <a:ext uri="{FF2B5EF4-FFF2-40B4-BE49-F238E27FC236}">
              <a16:creationId xmlns:a16="http://schemas.microsoft.com/office/drawing/2014/main" id="{0B88CFE4-A8DC-48C5-A8EB-5C646C7568E6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033" name="Text Box 1">
          <a:extLst>
            <a:ext uri="{FF2B5EF4-FFF2-40B4-BE49-F238E27FC236}">
              <a16:creationId xmlns:a16="http://schemas.microsoft.com/office/drawing/2014/main" id="{6A143694-67C3-4D60-A81F-26EBF0E97C8C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034" name="Text Box 1">
          <a:extLst>
            <a:ext uri="{FF2B5EF4-FFF2-40B4-BE49-F238E27FC236}">
              <a16:creationId xmlns:a16="http://schemas.microsoft.com/office/drawing/2014/main" id="{38C03327-8AB0-45A3-B30A-4D38FC7DD333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035" name="Text Box 1">
          <a:extLst>
            <a:ext uri="{FF2B5EF4-FFF2-40B4-BE49-F238E27FC236}">
              <a16:creationId xmlns:a16="http://schemas.microsoft.com/office/drawing/2014/main" id="{60CDE302-C762-44D8-9BDD-DB049AE7F168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036" name="Text Box 1">
          <a:extLst>
            <a:ext uri="{FF2B5EF4-FFF2-40B4-BE49-F238E27FC236}">
              <a16:creationId xmlns:a16="http://schemas.microsoft.com/office/drawing/2014/main" id="{15DB77EA-AE80-48DB-82B4-C994C0B521C0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037" name="Text Box 1">
          <a:extLst>
            <a:ext uri="{FF2B5EF4-FFF2-40B4-BE49-F238E27FC236}">
              <a16:creationId xmlns:a16="http://schemas.microsoft.com/office/drawing/2014/main" id="{A04EBAA1-084F-47B6-AC2A-DB8F8BF40E99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038" name="Text Box 1">
          <a:extLst>
            <a:ext uri="{FF2B5EF4-FFF2-40B4-BE49-F238E27FC236}">
              <a16:creationId xmlns:a16="http://schemas.microsoft.com/office/drawing/2014/main" id="{91585876-2D94-4285-BFFB-6D981EEE6241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039" name="Text Box 1">
          <a:extLst>
            <a:ext uri="{FF2B5EF4-FFF2-40B4-BE49-F238E27FC236}">
              <a16:creationId xmlns:a16="http://schemas.microsoft.com/office/drawing/2014/main" id="{7B9006CF-0A62-4DC7-B6E3-8A4449EEA2E1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040" name="Text Box 1">
          <a:extLst>
            <a:ext uri="{FF2B5EF4-FFF2-40B4-BE49-F238E27FC236}">
              <a16:creationId xmlns:a16="http://schemas.microsoft.com/office/drawing/2014/main" id="{1C0A26E2-73CA-4D65-88A1-FB86ED93AB69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041" name="Text Box 1">
          <a:extLst>
            <a:ext uri="{FF2B5EF4-FFF2-40B4-BE49-F238E27FC236}">
              <a16:creationId xmlns:a16="http://schemas.microsoft.com/office/drawing/2014/main" id="{19AA3BED-E52F-4770-A9CF-C4CDF29549E1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042" name="Text Box 1">
          <a:extLst>
            <a:ext uri="{FF2B5EF4-FFF2-40B4-BE49-F238E27FC236}">
              <a16:creationId xmlns:a16="http://schemas.microsoft.com/office/drawing/2014/main" id="{8BB29092-326C-436D-9BE6-43EC80F5EE49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043" name="Text Box 1">
          <a:extLst>
            <a:ext uri="{FF2B5EF4-FFF2-40B4-BE49-F238E27FC236}">
              <a16:creationId xmlns:a16="http://schemas.microsoft.com/office/drawing/2014/main" id="{93183038-DDD9-458D-A9BF-4470372820D5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044" name="Text Box 1">
          <a:extLst>
            <a:ext uri="{FF2B5EF4-FFF2-40B4-BE49-F238E27FC236}">
              <a16:creationId xmlns:a16="http://schemas.microsoft.com/office/drawing/2014/main" id="{0024962C-9F64-4CA3-A0C0-F96914ADE34E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045" name="Text Box 1">
          <a:extLst>
            <a:ext uri="{FF2B5EF4-FFF2-40B4-BE49-F238E27FC236}">
              <a16:creationId xmlns:a16="http://schemas.microsoft.com/office/drawing/2014/main" id="{BE9B7F39-D843-4F80-883A-4D6D6BC8BB8C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046" name="Text Box 1">
          <a:extLst>
            <a:ext uri="{FF2B5EF4-FFF2-40B4-BE49-F238E27FC236}">
              <a16:creationId xmlns:a16="http://schemas.microsoft.com/office/drawing/2014/main" id="{E06128C9-30CD-454E-A333-B2FB4B79C857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047" name="Text Box 1">
          <a:extLst>
            <a:ext uri="{FF2B5EF4-FFF2-40B4-BE49-F238E27FC236}">
              <a16:creationId xmlns:a16="http://schemas.microsoft.com/office/drawing/2014/main" id="{9789287F-FE72-4CAC-A98C-9CD72CB171EF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048" name="Text Box 1">
          <a:extLst>
            <a:ext uri="{FF2B5EF4-FFF2-40B4-BE49-F238E27FC236}">
              <a16:creationId xmlns:a16="http://schemas.microsoft.com/office/drawing/2014/main" id="{AA9522F6-8C7B-4C81-9730-F83AC9B9B6B0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049" name="Text Box 1">
          <a:extLst>
            <a:ext uri="{FF2B5EF4-FFF2-40B4-BE49-F238E27FC236}">
              <a16:creationId xmlns:a16="http://schemas.microsoft.com/office/drawing/2014/main" id="{DA0DE05E-FEC1-4A63-84BA-E60753CDD0F1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050" name="Text Box 1">
          <a:extLst>
            <a:ext uri="{FF2B5EF4-FFF2-40B4-BE49-F238E27FC236}">
              <a16:creationId xmlns:a16="http://schemas.microsoft.com/office/drawing/2014/main" id="{C8733E18-F619-4F9A-8BC2-8B8E5A50016C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051" name="Text Box 1">
          <a:extLst>
            <a:ext uri="{FF2B5EF4-FFF2-40B4-BE49-F238E27FC236}">
              <a16:creationId xmlns:a16="http://schemas.microsoft.com/office/drawing/2014/main" id="{B1B9D701-D2C3-45F3-9DBA-51287E38F52A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052" name="Text Box 1">
          <a:extLst>
            <a:ext uri="{FF2B5EF4-FFF2-40B4-BE49-F238E27FC236}">
              <a16:creationId xmlns:a16="http://schemas.microsoft.com/office/drawing/2014/main" id="{45345480-6279-4D62-998E-EE5A26F4AE23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053" name="Text Box 1">
          <a:extLst>
            <a:ext uri="{FF2B5EF4-FFF2-40B4-BE49-F238E27FC236}">
              <a16:creationId xmlns:a16="http://schemas.microsoft.com/office/drawing/2014/main" id="{FE77D021-E2EE-49D9-BB03-22F6064E8863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054" name="Text Box 1">
          <a:extLst>
            <a:ext uri="{FF2B5EF4-FFF2-40B4-BE49-F238E27FC236}">
              <a16:creationId xmlns:a16="http://schemas.microsoft.com/office/drawing/2014/main" id="{404E0912-1646-4A63-B72C-FA436B987A2C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055" name="Text Box 1">
          <a:extLst>
            <a:ext uri="{FF2B5EF4-FFF2-40B4-BE49-F238E27FC236}">
              <a16:creationId xmlns:a16="http://schemas.microsoft.com/office/drawing/2014/main" id="{E552A9B9-4E91-4DBE-8ECC-75A77BAF9A4D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056" name="Text Box 1">
          <a:extLst>
            <a:ext uri="{FF2B5EF4-FFF2-40B4-BE49-F238E27FC236}">
              <a16:creationId xmlns:a16="http://schemas.microsoft.com/office/drawing/2014/main" id="{11A0B457-C777-4B28-83FE-1B7700CB99C9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057" name="Text Box 1">
          <a:extLst>
            <a:ext uri="{FF2B5EF4-FFF2-40B4-BE49-F238E27FC236}">
              <a16:creationId xmlns:a16="http://schemas.microsoft.com/office/drawing/2014/main" id="{10A4A99C-09DB-4872-827E-44F2F203EAE3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058" name="Text Box 1">
          <a:extLst>
            <a:ext uri="{FF2B5EF4-FFF2-40B4-BE49-F238E27FC236}">
              <a16:creationId xmlns:a16="http://schemas.microsoft.com/office/drawing/2014/main" id="{8FB74735-1ECE-45AF-BFCD-273420408218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059" name="Text Box 1">
          <a:extLst>
            <a:ext uri="{FF2B5EF4-FFF2-40B4-BE49-F238E27FC236}">
              <a16:creationId xmlns:a16="http://schemas.microsoft.com/office/drawing/2014/main" id="{C88B16B3-ABA3-4E4B-8E6E-93A8C737F4BA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060" name="Text Box 1">
          <a:extLst>
            <a:ext uri="{FF2B5EF4-FFF2-40B4-BE49-F238E27FC236}">
              <a16:creationId xmlns:a16="http://schemas.microsoft.com/office/drawing/2014/main" id="{F68A634F-DD1F-40BF-8B16-3A32507E8581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061" name="Text Box 1">
          <a:extLst>
            <a:ext uri="{FF2B5EF4-FFF2-40B4-BE49-F238E27FC236}">
              <a16:creationId xmlns:a16="http://schemas.microsoft.com/office/drawing/2014/main" id="{3C88C525-9F07-4889-B3B2-831D9AF19AE0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062" name="Text Box 1">
          <a:extLst>
            <a:ext uri="{FF2B5EF4-FFF2-40B4-BE49-F238E27FC236}">
              <a16:creationId xmlns:a16="http://schemas.microsoft.com/office/drawing/2014/main" id="{6B805C41-E3AB-4278-8ABF-3183B284D68C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063" name="Text Box 1">
          <a:extLst>
            <a:ext uri="{FF2B5EF4-FFF2-40B4-BE49-F238E27FC236}">
              <a16:creationId xmlns:a16="http://schemas.microsoft.com/office/drawing/2014/main" id="{746C4A34-48D8-4B51-8D1F-D0007C4C0055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064" name="Text Box 1">
          <a:extLst>
            <a:ext uri="{FF2B5EF4-FFF2-40B4-BE49-F238E27FC236}">
              <a16:creationId xmlns:a16="http://schemas.microsoft.com/office/drawing/2014/main" id="{6913CF15-DA4E-4F56-AF8B-E764F22BF801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065" name="Text Box 1">
          <a:extLst>
            <a:ext uri="{FF2B5EF4-FFF2-40B4-BE49-F238E27FC236}">
              <a16:creationId xmlns:a16="http://schemas.microsoft.com/office/drawing/2014/main" id="{9A74F935-5756-4A5E-827A-78083D141538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066" name="Text Box 1">
          <a:extLst>
            <a:ext uri="{FF2B5EF4-FFF2-40B4-BE49-F238E27FC236}">
              <a16:creationId xmlns:a16="http://schemas.microsoft.com/office/drawing/2014/main" id="{31C23867-11B3-4411-B753-B56DC0068FE6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067" name="Text Box 1">
          <a:extLst>
            <a:ext uri="{FF2B5EF4-FFF2-40B4-BE49-F238E27FC236}">
              <a16:creationId xmlns:a16="http://schemas.microsoft.com/office/drawing/2014/main" id="{7EAE7B10-5ED9-4542-82C5-522AD5C98EAB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068" name="Text Box 1">
          <a:extLst>
            <a:ext uri="{FF2B5EF4-FFF2-40B4-BE49-F238E27FC236}">
              <a16:creationId xmlns:a16="http://schemas.microsoft.com/office/drawing/2014/main" id="{42F42553-A65E-447B-9B68-6C2F33D88374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069" name="Text Box 1">
          <a:extLst>
            <a:ext uri="{FF2B5EF4-FFF2-40B4-BE49-F238E27FC236}">
              <a16:creationId xmlns:a16="http://schemas.microsoft.com/office/drawing/2014/main" id="{58EC61B4-7852-4285-B47F-2625D29C8F89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070" name="Text Box 1">
          <a:extLst>
            <a:ext uri="{FF2B5EF4-FFF2-40B4-BE49-F238E27FC236}">
              <a16:creationId xmlns:a16="http://schemas.microsoft.com/office/drawing/2014/main" id="{2F5D0285-5CCA-4BBC-A6A8-484A5C4BA36D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071" name="Text Box 1">
          <a:extLst>
            <a:ext uri="{FF2B5EF4-FFF2-40B4-BE49-F238E27FC236}">
              <a16:creationId xmlns:a16="http://schemas.microsoft.com/office/drawing/2014/main" id="{6F3D11A1-47A4-4CDB-AD8A-2F521B96570F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072" name="Text Box 1">
          <a:extLst>
            <a:ext uri="{FF2B5EF4-FFF2-40B4-BE49-F238E27FC236}">
              <a16:creationId xmlns:a16="http://schemas.microsoft.com/office/drawing/2014/main" id="{A85A732F-6AE7-4181-A22F-3AA4E1F4A2C2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4E9A6B92-EC90-4B40-9626-1024C1089623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134</xdr:row>
      <xdr:rowOff>0</xdr:rowOff>
    </xdr:from>
    <xdr:ext cx="57150" cy="809625"/>
    <xdr:sp macro="" textlink="">
      <xdr:nvSpPr>
        <xdr:cNvPr id="3074" name="Text Box 1">
          <a:extLst>
            <a:ext uri="{FF2B5EF4-FFF2-40B4-BE49-F238E27FC236}">
              <a16:creationId xmlns:a16="http://schemas.microsoft.com/office/drawing/2014/main" id="{B69A7E67-0F3E-42B3-B901-7727C2DCF28C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134</xdr:row>
      <xdr:rowOff>0</xdr:rowOff>
    </xdr:from>
    <xdr:ext cx="57150" cy="809625"/>
    <xdr:sp macro="" textlink="">
      <xdr:nvSpPr>
        <xdr:cNvPr id="3075" name="Text Box 1">
          <a:extLst>
            <a:ext uri="{FF2B5EF4-FFF2-40B4-BE49-F238E27FC236}">
              <a16:creationId xmlns:a16="http://schemas.microsoft.com/office/drawing/2014/main" id="{B9233FBC-E4C8-4961-BE94-63C55CCBE723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134</xdr:row>
      <xdr:rowOff>0</xdr:rowOff>
    </xdr:from>
    <xdr:ext cx="57150" cy="809625"/>
    <xdr:sp macro="" textlink="">
      <xdr:nvSpPr>
        <xdr:cNvPr id="3076" name="Text Box 1">
          <a:extLst>
            <a:ext uri="{FF2B5EF4-FFF2-40B4-BE49-F238E27FC236}">
              <a16:creationId xmlns:a16="http://schemas.microsoft.com/office/drawing/2014/main" id="{8B8780B7-5CB3-4370-BACE-39D2249CEBAA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134</xdr:row>
      <xdr:rowOff>0</xdr:rowOff>
    </xdr:from>
    <xdr:ext cx="57150" cy="809625"/>
    <xdr:sp macro="" textlink="">
      <xdr:nvSpPr>
        <xdr:cNvPr id="3077" name="Text Box 1">
          <a:extLst>
            <a:ext uri="{FF2B5EF4-FFF2-40B4-BE49-F238E27FC236}">
              <a16:creationId xmlns:a16="http://schemas.microsoft.com/office/drawing/2014/main" id="{B8C239F3-CECE-4BD9-B356-0DC9575EE3D9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134</xdr:row>
      <xdr:rowOff>0</xdr:rowOff>
    </xdr:from>
    <xdr:ext cx="57150" cy="809625"/>
    <xdr:sp macro="" textlink="">
      <xdr:nvSpPr>
        <xdr:cNvPr id="3078" name="Text Box 1">
          <a:extLst>
            <a:ext uri="{FF2B5EF4-FFF2-40B4-BE49-F238E27FC236}">
              <a16:creationId xmlns:a16="http://schemas.microsoft.com/office/drawing/2014/main" id="{9BCC5DA9-223C-4095-B886-9056B7097FF2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134</xdr:row>
      <xdr:rowOff>0</xdr:rowOff>
    </xdr:from>
    <xdr:ext cx="57150" cy="809625"/>
    <xdr:sp macro="" textlink="">
      <xdr:nvSpPr>
        <xdr:cNvPr id="3079" name="Text Box 1">
          <a:extLst>
            <a:ext uri="{FF2B5EF4-FFF2-40B4-BE49-F238E27FC236}">
              <a16:creationId xmlns:a16="http://schemas.microsoft.com/office/drawing/2014/main" id="{8A1D6CE1-44A6-48A5-A2A1-79D8D3EF433D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080" name="Text Box 1">
          <a:extLst>
            <a:ext uri="{FF2B5EF4-FFF2-40B4-BE49-F238E27FC236}">
              <a16:creationId xmlns:a16="http://schemas.microsoft.com/office/drawing/2014/main" id="{75F69F00-17F9-4B1B-94B5-A7335B840B6F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081" name="Text Box 1">
          <a:extLst>
            <a:ext uri="{FF2B5EF4-FFF2-40B4-BE49-F238E27FC236}">
              <a16:creationId xmlns:a16="http://schemas.microsoft.com/office/drawing/2014/main" id="{063FAABB-3F6D-4F29-AAEA-FEF45515A5B3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082" name="Text Box 1">
          <a:extLst>
            <a:ext uri="{FF2B5EF4-FFF2-40B4-BE49-F238E27FC236}">
              <a16:creationId xmlns:a16="http://schemas.microsoft.com/office/drawing/2014/main" id="{64207DA5-C1DE-4F5B-B351-24D7E43D27AA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083" name="Text Box 1">
          <a:extLst>
            <a:ext uri="{FF2B5EF4-FFF2-40B4-BE49-F238E27FC236}">
              <a16:creationId xmlns:a16="http://schemas.microsoft.com/office/drawing/2014/main" id="{7E9CC46E-CBBC-4B6F-93F3-B9BD2E422F06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084" name="Text Box 1">
          <a:extLst>
            <a:ext uri="{FF2B5EF4-FFF2-40B4-BE49-F238E27FC236}">
              <a16:creationId xmlns:a16="http://schemas.microsoft.com/office/drawing/2014/main" id="{F041553F-2D1C-4460-9C50-D1AD32043286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085" name="Text Box 1">
          <a:extLst>
            <a:ext uri="{FF2B5EF4-FFF2-40B4-BE49-F238E27FC236}">
              <a16:creationId xmlns:a16="http://schemas.microsoft.com/office/drawing/2014/main" id="{D19331FF-E54B-4597-AB70-154859A14E85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086" name="Text Box 1">
          <a:extLst>
            <a:ext uri="{FF2B5EF4-FFF2-40B4-BE49-F238E27FC236}">
              <a16:creationId xmlns:a16="http://schemas.microsoft.com/office/drawing/2014/main" id="{31085072-878D-4EF5-AB76-C0B512513387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087" name="Text Box 1">
          <a:extLst>
            <a:ext uri="{FF2B5EF4-FFF2-40B4-BE49-F238E27FC236}">
              <a16:creationId xmlns:a16="http://schemas.microsoft.com/office/drawing/2014/main" id="{391B1275-46F2-4B59-B39D-B16EA9347A9A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088" name="Text Box 1">
          <a:extLst>
            <a:ext uri="{FF2B5EF4-FFF2-40B4-BE49-F238E27FC236}">
              <a16:creationId xmlns:a16="http://schemas.microsoft.com/office/drawing/2014/main" id="{3A929E10-B850-4F53-9675-80728733D82C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089" name="Text Box 1">
          <a:extLst>
            <a:ext uri="{FF2B5EF4-FFF2-40B4-BE49-F238E27FC236}">
              <a16:creationId xmlns:a16="http://schemas.microsoft.com/office/drawing/2014/main" id="{415F7D5C-03D3-49F5-99BE-871C23A0F535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090" name="Text Box 1">
          <a:extLst>
            <a:ext uri="{FF2B5EF4-FFF2-40B4-BE49-F238E27FC236}">
              <a16:creationId xmlns:a16="http://schemas.microsoft.com/office/drawing/2014/main" id="{39CB87B0-A8D7-46B6-9392-04861F9BB0C0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091" name="Text Box 1">
          <a:extLst>
            <a:ext uri="{FF2B5EF4-FFF2-40B4-BE49-F238E27FC236}">
              <a16:creationId xmlns:a16="http://schemas.microsoft.com/office/drawing/2014/main" id="{AEFEB962-703B-474E-A325-C4317AA5F15A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092" name="Text Box 1">
          <a:extLst>
            <a:ext uri="{FF2B5EF4-FFF2-40B4-BE49-F238E27FC236}">
              <a16:creationId xmlns:a16="http://schemas.microsoft.com/office/drawing/2014/main" id="{D74426B3-61D9-4338-BD8B-5075E0593440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093" name="Text Box 1">
          <a:extLst>
            <a:ext uri="{FF2B5EF4-FFF2-40B4-BE49-F238E27FC236}">
              <a16:creationId xmlns:a16="http://schemas.microsoft.com/office/drawing/2014/main" id="{A5202949-AA05-43C9-9FA8-62E0D36E93CC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094" name="Text Box 1">
          <a:extLst>
            <a:ext uri="{FF2B5EF4-FFF2-40B4-BE49-F238E27FC236}">
              <a16:creationId xmlns:a16="http://schemas.microsoft.com/office/drawing/2014/main" id="{482F79B9-F288-4D0F-BE0A-662A7977D0E1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095" name="Text Box 1">
          <a:extLst>
            <a:ext uri="{FF2B5EF4-FFF2-40B4-BE49-F238E27FC236}">
              <a16:creationId xmlns:a16="http://schemas.microsoft.com/office/drawing/2014/main" id="{668C089F-FED9-4ADF-B803-69ABE1572664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096" name="Text Box 1">
          <a:extLst>
            <a:ext uri="{FF2B5EF4-FFF2-40B4-BE49-F238E27FC236}">
              <a16:creationId xmlns:a16="http://schemas.microsoft.com/office/drawing/2014/main" id="{BD209AA8-69B9-4528-A46F-3E03849F1420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097" name="Text Box 1">
          <a:extLst>
            <a:ext uri="{FF2B5EF4-FFF2-40B4-BE49-F238E27FC236}">
              <a16:creationId xmlns:a16="http://schemas.microsoft.com/office/drawing/2014/main" id="{1A306569-67A1-4162-8DF5-865570C51C11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098" name="Text Box 1">
          <a:extLst>
            <a:ext uri="{FF2B5EF4-FFF2-40B4-BE49-F238E27FC236}">
              <a16:creationId xmlns:a16="http://schemas.microsoft.com/office/drawing/2014/main" id="{17B49966-9C15-466A-9931-7E6CA448EE4F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099" name="Text Box 1">
          <a:extLst>
            <a:ext uri="{FF2B5EF4-FFF2-40B4-BE49-F238E27FC236}">
              <a16:creationId xmlns:a16="http://schemas.microsoft.com/office/drawing/2014/main" id="{997711C0-6CA9-4C47-96C6-D601BFD4F657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100" name="Text Box 1">
          <a:extLst>
            <a:ext uri="{FF2B5EF4-FFF2-40B4-BE49-F238E27FC236}">
              <a16:creationId xmlns:a16="http://schemas.microsoft.com/office/drawing/2014/main" id="{9AD36696-577E-4974-B1B9-76E7758DE093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101" name="Text Box 1">
          <a:extLst>
            <a:ext uri="{FF2B5EF4-FFF2-40B4-BE49-F238E27FC236}">
              <a16:creationId xmlns:a16="http://schemas.microsoft.com/office/drawing/2014/main" id="{8DB466C7-04AF-4CC2-9F80-6560FDD50ECC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102" name="Text Box 1">
          <a:extLst>
            <a:ext uri="{FF2B5EF4-FFF2-40B4-BE49-F238E27FC236}">
              <a16:creationId xmlns:a16="http://schemas.microsoft.com/office/drawing/2014/main" id="{91E213F5-A697-492D-B3DF-2CBA476D36DB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103" name="Text Box 1">
          <a:extLst>
            <a:ext uri="{FF2B5EF4-FFF2-40B4-BE49-F238E27FC236}">
              <a16:creationId xmlns:a16="http://schemas.microsoft.com/office/drawing/2014/main" id="{E1A61AC9-2D52-484E-8B7A-6F2988E1DB42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104" name="Text Box 1">
          <a:extLst>
            <a:ext uri="{FF2B5EF4-FFF2-40B4-BE49-F238E27FC236}">
              <a16:creationId xmlns:a16="http://schemas.microsoft.com/office/drawing/2014/main" id="{9B1F3A57-6F77-493A-8082-86BBD2C6307E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105" name="Text Box 1">
          <a:extLst>
            <a:ext uri="{FF2B5EF4-FFF2-40B4-BE49-F238E27FC236}">
              <a16:creationId xmlns:a16="http://schemas.microsoft.com/office/drawing/2014/main" id="{68A445A7-5913-48B8-8102-EC9C2047C348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106" name="Text Box 1">
          <a:extLst>
            <a:ext uri="{FF2B5EF4-FFF2-40B4-BE49-F238E27FC236}">
              <a16:creationId xmlns:a16="http://schemas.microsoft.com/office/drawing/2014/main" id="{9FEF13B6-87C8-4848-954D-5EA7D7DFD644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107" name="Text Box 1">
          <a:extLst>
            <a:ext uri="{FF2B5EF4-FFF2-40B4-BE49-F238E27FC236}">
              <a16:creationId xmlns:a16="http://schemas.microsoft.com/office/drawing/2014/main" id="{64EE0115-3EA3-48FC-A481-39A6D92B57DA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108" name="Text Box 1">
          <a:extLst>
            <a:ext uri="{FF2B5EF4-FFF2-40B4-BE49-F238E27FC236}">
              <a16:creationId xmlns:a16="http://schemas.microsoft.com/office/drawing/2014/main" id="{04F140D2-422F-4B9C-96D3-803C9CC19EBE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109" name="Text Box 1">
          <a:extLst>
            <a:ext uri="{FF2B5EF4-FFF2-40B4-BE49-F238E27FC236}">
              <a16:creationId xmlns:a16="http://schemas.microsoft.com/office/drawing/2014/main" id="{14E463CE-E3A1-4721-8052-DFFDC3F52577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110" name="Text Box 1">
          <a:extLst>
            <a:ext uri="{FF2B5EF4-FFF2-40B4-BE49-F238E27FC236}">
              <a16:creationId xmlns:a16="http://schemas.microsoft.com/office/drawing/2014/main" id="{6AEFC01B-0940-4C9A-ACDF-DA569996B55B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111" name="Text Box 1">
          <a:extLst>
            <a:ext uri="{FF2B5EF4-FFF2-40B4-BE49-F238E27FC236}">
              <a16:creationId xmlns:a16="http://schemas.microsoft.com/office/drawing/2014/main" id="{7F32FAEF-B73D-42DA-9414-A1D786F7AD3B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112" name="Text Box 1">
          <a:extLst>
            <a:ext uri="{FF2B5EF4-FFF2-40B4-BE49-F238E27FC236}">
              <a16:creationId xmlns:a16="http://schemas.microsoft.com/office/drawing/2014/main" id="{D7D35016-03FE-4F27-A5F3-28FF25A630E1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113" name="Text Box 1">
          <a:extLst>
            <a:ext uri="{FF2B5EF4-FFF2-40B4-BE49-F238E27FC236}">
              <a16:creationId xmlns:a16="http://schemas.microsoft.com/office/drawing/2014/main" id="{BE503E4A-B55B-4736-8186-68EC91297E5B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114" name="Text Box 1">
          <a:extLst>
            <a:ext uri="{FF2B5EF4-FFF2-40B4-BE49-F238E27FC236}">
              <a16:creationId xmlns:a16="http://schemas.microsoft.com/office/drawing/2014/main" id="{5F2D90F8-9034-433E-B02F-180295A98BAC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115" name="Text Box 1">
          <a:extLst>
            <a:ext uri="{FF2B5EF4-FFF2-40B4-BE49-F238E27FC236}">
              <a16:creationId xmlns:a16="http://schemas.microsoft.com/office/drawing/2014/main" id="{2EAAD458-AAE3-4E94-9911-88FDB80C5736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116" name="Text Box 1">
          <a:extLst>
            <a:ext uri="{FF2B5EF4-FFF2-40B4-BE49-F238E27FC236}">
              <a16:creationId xmlns:a16="http://schemas.microsoft.com/office/drawing/2014/main" id="{176C897E-EF9C-4432-9FB0-DDC942F23FBB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117" name="Text Box 1">
          <a:extLst>
            <a:ext uri="{FF2B5EF4-FFF2-40B4-BE49-F238E27FC236}">
              <a16:creationId xmlns:a16="http://schemas.microsoft.com/office/drawing/2014/main" id="{87111536-110E-419B-9994-2052B21667AF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118" name="Text Box 1">
          <a:extLst>
            <a:ext uri="{FF2B5EF4-FFF2-40B4-BE49-F238E27FC236}">
              <a16:creationId xmlns:a16="http://schemas.microsoft.com/office/drawing/2014/main" id="{3C783AA4-684C-4E9C-A96A-AFCA5CEDAB8C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119" name="Text Box 1">
          <a:extLst>
            <a:ext uri="{FF2B5EF4-FFF2-40B4-BE49-F238E27FC236}">
              <a16:creationId xmlns:a16="http://schemas.microsoft.com/office/drawing/2014/main" id="{F1AB0214-5E43-413D-AAF6-83DD4F4A54AC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120" name="Text Box 1">
          <a:extLst>
            <a:ext uri="{FF2B5EF4-FFF2-40B4-BE49-F238E27FC236}">
              <a16:creationId xmlns:a16="http://schemas.microsoft.com/office/drawing/2014/main" id="{09ACEBBA-B923-49A0-B6A1-587A19E4BDE5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121" name="Text Box 1">
          <a:extLst>
            <a:ext uri="{FF2B5EF4-FFF2-40B4-BE49-F238E27FC236}">
              <a16:creationId xmlns:a16="http://schemas.microsoft.com/office/drawing/2014/main" id="{9FECFB40-3B79-4636-B234-8E053DD84766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122" name="Text Box 1">
          <a:extLst>
            <a:ext uri="{FF2B5EF4-FFF2-40B4-BE49-F238E27FC236}">
              <a16:creationId xmlns:a16="http://schemas.microsoft.com/office/drawing/2014/main" id="{DC10167C-F742-4881-BA3B-AA137BED5784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123" name="Text Box 1">
          <a:extLst>
            <a:ext uri="{FF2B5EF4-FFF2-40B4-BE49-F238E27FC236}">
              <a16:creationId xmlns:a16="http://schemas.microsoft.com/office/drawing/2014/main" id="{F768ECCC-FF94-4630-A262-457729D64B9F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124" name="Text Box 1">
          <a:extLst>
            <a:ext uri="{FF2B5EF4-FFF2-40B4-BE49-F238E27FC236}">
              <a16:creationId xmlns:a16="http://schemas.microsoft.com/office/drawing/2014/main" id="{B64314F6-B1FC-4052-B4D8-780CC4C9D199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125" name="Text Box 1">
          <a:extLst>
            <a:ext uri="{FF2B5EF4-FFF2-40B4-BE49-F238E27FC236}">
              <a16:creationId xmlns:a16="http://schemas.microsoft.com/office/drawing/2014/main" id="{44ACF282-1269-4940-A0B7-D73624887C66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126" name="Text Box 1">
          <a:extLst>
            <a:ext uri="{FF2B5EF4-FFF2-40B4-BE49-F238E27FC236}">
              <a16:creationId xmlns:a16="http://schemas.microsoft.com/office/drawing/2014/main" id="{D1D3DF6A-A21D-4F7F-8785-6448D8DFDBAB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127" name="Text Box 1">
          <a:extLst>
            <a:ext uri="{FF2B5EF4-FFF2-40B4-BE49-F238E27FC236}">
              <a16:creationId xmlns:a16="http://schemas.microsoft.com/office/drawing/2014/main" id="{69245157-81E9-4695-9499-603B7FBAB5B3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134</xdr:row>
      <xdr:rowOff>0</xdr:rowOff>
    </xdr:from>
    <xdr:ext cx="57150" cy="809625"/>
    <xdr:sp macro="" textlink="">
      <xdr:nvSpPr>
        <xdr:cNvPr id="3128" name="Text Box 1">
          <a:extLst>
            <a:ext uri="{FF2B5EF4-FFF2-40B4-BE49-F238E27FC236}">
              <a16:creationId xmlns:a16="http://schemas.microsoft.com/office/drawing/2014/main" id="{C3069034-5614-4B6B-A3D7-9917466EBBD4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134</xdr:row>
      <xdr:rowOff>0</xdr:rowOff>
    </xdr:from>
    <xdr:ext cx="57150" cy="809625"/>
    <xdr:sp macro="" textlink="">
      <xdr:nvSpPr>
        <xdr:cNvPr id="3129" name="Text Box 1">
          <a:extLst>
            <a:ext uri="{FF2B5EF4-FFF2-40B4-BE49-F238E27FC236}">
              <a16:creationId xmlns:a16="http://schemas.microsoft.com/office/drawing/2014/main" id="{4A75392C-E3DB-499C-B157-CB6525E4D667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134</xdr:row>
      <xdr:rowOff>0</xdr:rowOff>
    </xdr:from>
    <xdr:ext cx="57150" cy="809625"/>
    <xdr:sp macro="" textlink="">
      <xdr:nvSpPr>
        <xdr:cNvPr id="3130" name="Text Box 1">
          <a:extLst>
            <a:ext uri="{FF2B5EF4-FFF2-40B4-BE49-F238E27FC236}">
              <a16:creationId xmlns:a16="http://schemas.microsoft.com/office/drawing/2014/main" id="{871D9DAD-7240-4E1A-B141-0D423E5A2B97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134</xdr:row>
      <xdr:rowOff>0</xdr:rowOff>
    </xdr:from>
    <xdr:ext cx="57150" cy="809625"/>
    <xdr:sp macro="" textlink="">
      <xdr:nvSpPr>
        <xdr:cNvPr id="3131" name="Text Box 1">
          <a:extLst>
            <a:ext uri="{FF2B5EF4-FFF2-40B4-BE49-F238E27FC236}">
              <a16:creationId xmlns:a16="http://schemas.microsoft.com/office/drawing/2014/main" id="{94B97CCA-17E7-443F-AB38-E04467CA082E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134</xdr:row>
      <xdr:rowOff>0</xdr:rowOff>
    </xdr:from>
    <xdr:ext cx="57150" cy="809625"/>
    <xdr:sp macro="" textlink="">
      <xdr:nvSpPr>
        <xdr:cNvPr id="3132" name="Text Box 1">
          <a:extLst>
            <a:ext uri="{FF2B5EF4-FFF2-40B4-BE49-F238E27FC236}">
              <a16:creationId xmlns:a16="http://schemas.microsoft.com/office/drawing/2014/main" id="{42D128E7-0204-4D17-AFE4-6C3E1B422B22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134</xdr:row>
      <xdr:rowOff>0</xdr:rowOff>
    </xdr:from>
    <xdr:ext cx="57150" cy="809625"/>
    <xdr:sp macro="" textlink="">
      <xdr:nvSpPr>
        <xdr:cNvPr id="3133" name="Text Box 1">
          <a:extLst>
            <a:ext uri="{FF2B5EF4-FFF2-40B4-BE49-F238E27FC236}">
              <a16:creationId xmlns:a16="http://schemas.microsoft.com/office/drawing/2014/main" id="{664C12C3-AD76-4F53-8947-1B7B8BAF56A9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134" name="Text Box 1">
          <a:extLst>
            <a:ext uri="{FF2B5EF4-FFF2-40B4-BE49-F238E27FC236}">
              <a16:creationId xmlns:a16="http://schemas.microsoft.com/office/drawing/2014/main" id="{00562F19-CAEE-4D71-88BE-54151DF3AE80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135" name="Text Box 1">
          <a:extLst>
            <a:ext uri="{FF2B5EF4-FFF2-40B4-BE49-F238E27FC236}">
              <a16:creationId xmlns:a16="http://schemas.microsoft.com/office/drawing/2014/main" id="{0A539471-8468-45F5-BBD7-95F54B12781F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136" name="Text Box 1">
          <a:extLst>
            <a:ext uri="{FF2B5EF4-FFF2-40B4-BE49-F238E27FC236}">
              <a16:creationId xmlns:a16="http://schemas.microsoft.com/office/drawing/2014/main" id="{DC5ED032-0B77-4754-BD50-A63304652D21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137" name="Text Box 1">
          <a:extLst>
            <a:ext uri="{FF2B5EF4-FFF2-40B4-BE49-F238E27FC236}">
              <a16:creationId xmlns:a16="http://schemas.microsoft.com/office/drawing/2014/main" id="{D318F754-0E9C-406C-A644-37D01ED11C5B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138" name="Text Box 1">
          <a:extLst>
            <a:ext uri="{FF2B5EF4-FFF2-40B4-BE49-F238E27FC236}">
              <a16:creationId xmlns:a16="http://schemas.microsoft.com/office/drawing/2014/main" id="{1EF5F279-5BB1-4554-936B-0891342839C9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139" name="Text Box 1">
          <a:extLst>
            <a:ext uri="{FF2B5EF4-FFF2-40B4-BE49-F238E27FC236}">
              <a16:creationId xmlns:a16="http://schemas.microsoft.com/office/drawing/2014/main" id="{A8B03E79-CF8A-4440-9CCD-F6A16BD6E168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140" name="Text Box 1">
          <a:extLst>
            <a:ext uri="{FF2B5EF4-FFF2-40B4-BE49-F238E27FC236}">
              <a16:creationId xmlns:a16="http://schemas.microsoft.com/office/drawing/2014/main" id="{2394360B-0B7A-47E4-87A7-936E2CE900BE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141" name="Text Box 1">
          <a:extLst>
            <a:ext uri="{FF2B5EF4-FFF2-40B4-BE49-F238E27FC236}">
              <a16:creationId xmlns:a16="http://schemas.microsoft.com/office/drawing/2014/main" id="{DC17A92B-EFF1-415F-B906-C173CAF04AF5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142" name="Text Box 1">
          <a:extLst>
            <a:ext uri="{FF2B5EF4-FFF2-40B4-BE49-F238E27FC236}">
              <a16:creationId xmlns:a16="http://schemas.microsoft.com/office/drawing/2014/main" id="{C83BC1A7-2672-4460-A689-3BB021ECFECC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143" name="Text Box 1">
          <a:extLst>
            <a:ext uri="{FF2B5EF4-FFF2-40B4-BE49-F238E27FC236}">
              <a16:creationId xmlns:a16="http://schemas.microsoft.com/office/drawing/2014/main" id="{867F9DE8-C51E-4092-821B-707D682AEBF1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144" name="Text Box 1">
          <a:extLst>
            <a:ext uri="{FF2B5EF4-FFF2-40B4-BE49-F238E27FC236}">
              <a16:creationId xmlns:a16="http://schemas.microsoft.com/office/drawing/2014/main" id="{1758C095-306C-4E84-8509-91D303FE258A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145" name="Text Box 1">
          <a:extLst>
            <a:ext uri="{FF2B5EF4-FFF2-40B4-BE49-F238E27FC236}">
              <a16:creationId xmlns:a16="http://schemas.microsoft.com/office/drawing/2014/main" id="{C7D128E5-2C37-4622-83F8-C77E8C12B5A7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146" name="Text Box 1">
          <a:extLst>
            <a:ext uri="{FF2B5EF4-FFF2-40B4-BE49-F238E27FC236}">
              <a16:creationId xmlns:a16="http://schemas.microsoft.com/office/drawing/2014/main" id="{858571F7-41D1-4EDF-AABC-39912FCCF432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147" name="Text Box 1">
          <a:extLst>
            <a:ext uri="{FF2B5EF4-FFF2-40B4-BE49-F238E27FC236}">
              <a16:creationId xmlns:a16="http://schemas.microsoft.com/office/drawing/2014/main" id="{9AC37B53-A474-4C1A-80E0-0637617BACA4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148" name="Text Box 1">
          <a:extLst>
            <a:ext uri="{FF2B5EF4-FFF2-40B4-BE49-F238E27FC236}">
              <a16:creationId xmlns:a16="http://schemas.microsoft.com/office/drawing/2014/main" id="{57DB863F-645F-41CE-A96C-1BE40D4D2C69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149" name="Text Box 1">
          <a:extLst>
            <a:ext uri="{FF2B5EF4-FFF2-40B4-BE49-F238E27FC236}">
              <a16:creationId xmlns:a16="http://schemas.microsoft.com/office/drawing/2014/main" id="{4BED090C-E1C9-4BB1-972E-F1F640319963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150" name="Text Box 1">
          <a:extLst>
            <a:ext uri="{FF2B5EF4-FFF2-40B4-BE49-F238E27FC236}">
              <a16:creationId xmlns:a16="http://schemas.microsoft.com/office/drawing/2014/main" id="{CBC237A1-DAA1-49ED-8560-93BAD3112111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151" name="Text Box 1">
          <a:extLst>
            <a:ext uri="{FF2B5EF4-FFF2-40B4-BE49-F238E27FC236}">
              <a16:creationId xmlns:a16="http://schemas.microsoft.com/office/drawing/2014/main" id="{663A1796-564A-4AC5-B7F5-265648600505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152" name="Text Box 1">
          <a:extLst>
            <a:ext uri="{FF2B5EF4-FFF2-40B4-BE49-F238E27FC236}">
              <a16:creationId xmlns:a16="http://schemas.microsoft.com/office/drawing/2014/main" id="{2A29A8D3-0BF7-43FB-95C3-BB7A2EE8D770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153" name="Text Box 1">
          <a:extLst>
            <a:ext uri="{FF2B5EF4-FFF2-40B4-BE49-F238E27FC236}">
              <a16:creationId xmlns:a16="http://schemas.microsoft.com/office/drawing/2014/main" id="{02A57A5D-BD97-4822-9712-186AA8C5662C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154" name="Text Box 1">
          <a:extLst>
            <a:ext uri="{FF2B5EF4-FFF2-40B4-BE49-F238E27FC236}">
              <a16:creationId xmlns:a16="http://schemas.microsoft.com/office/drawing/2014/main" id="{144289F8-DFAE-456F-9D8C-EF19DB753795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155" name="Text Box 1">
          <a:extLst>
            <a:ext uri="{FF2B5EF4-FFF2-40B4-BE49-F238E27FC236}">
              <a16:creationId xmlns:a16="http://schemas.microsoft.com/office/drawing/2014/main" id="{08E37D67-AF10-47A0-B88F-51E2D1C538CD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156" name="Text Box 1">
          <a:extLst>
            <a:ext uri="{FF2B5EF4-FFF2-40B4-BE49-F238E27FC236}">
              <a16:creationId xmlns:a16="http://schemas.microsoft.com/office/drawing/2014/main" id="{5AEC3199-753B-47E6-9C12-0949081131A1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157" name="Text Box 1">
          <a:extLst>
            <a:ext uri="{FF2B5EF4-FFF2-40B4-BE49-F238E27FC236}">
              <a16:creationId xmlns:a16="http://schemas.microsoft.com/office/drawing/2014/main" id="{D58DEBB8-35CB-4461-8336-F53F8651D57C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158" name="Text Box 1">
          <a:extLst>
            <a:ext uri="{FF2B5EF4-FFF2-40B4-BE49-F238E27FC236}">
              <a16:creationId xmlns:a16="http://schemas.microsoft.com/office/drawing/2014/main" id="{29CA6D92-F460-4875-A636-8F91D2ABD945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159" name="Text Box 1">
          <a:extLst>
            <a:ext uri="{FF2B5EF4-FFF2-40B4-BE49-F238E27FC236}">
              <a16:creationId xmlns:a16="http://schemas.microsoft.com/office/drawing/2014/main" id="{CE117A76-444B-4D33-9946-E63FED113701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160" name="Text Box 1">
          <a:extLst>
            <a:ext uri="{FF2B5EF4-FFF2-40B4-BE49-F238E27FC236}">
              <a16:creationId xmlns:a16="http://schemas.microsoft.com/office/drawing/2014/main" id="{3E014291-F051-4726-B83C-1094DC65184C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161" name="Text Box 1">
          <a:extLst>
            <a:ext uri="{FF2B5EF4-FFF2-40B4-BE49-F238E27FC236}">
              <a16:creationId xmlns:a16="http://schemas.microsoft.com/office/drawing/2014/main" id="{FB44322E-86D4-4775-8EDB-C9BE4A795F5B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162" name="Text Box 1">
          <a:extLst>
            <a:ext uri="{FF2B5EF4-FFF2-40B4-BE49-F238E27FC236}">
              <a16:creationId xmlns:a16="http://schemas.microsoft.com/office/drawing/2014/main" id="{AA857CCA-047E-4887-9505-5D1EE3444D47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163" name="Text Box 1">
          <a:extLst>
            <a:ext uri="{FF2B5EF4-FFF2-40B4-BE49-F238E27FC236}">
              <a16:creationId xmlns:a16="http://schemas.microsoft.com/office/drawing/2014/main" id="{82580706-4145-44B8-BD90-2D6ED5DA7184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164" name="Text Box 1">
          <a:extLst>
            <a:ext uri="{FF2B5EF4-FFF2-40B4-BE49-F238E27FC236}">
              <a16:creationId xmlns:a16="http://schemas.microsoft.com/office/drawing/2014/main" id="{11152F54-97B8-4EEA-9878-E3DB1B0C5408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165" name="Text Box 1">
          <a:extLst>
            <a:ext uri="{FF2B5EF4-FFF2-40B4-BE49-F238E27FC236}">
              <a16:creationId xmlns:a16="http://schemas.microsoft.com/office/drawing/2014/main" id="{6F5BCA56-45CB-4714-8774-ED0FCF01CC9F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166" name="Text Box 1">
          <a:extLst>
            <a:ext uri="{FF2B5EF4-FFF2-40B4-BE49-F238E27FC236}">
              <a16:creationId xmlns:a16="http://schemas.microsoft.com/office/drawing/2014/main" id="{80D90AE5-6ADC-492B-8DBD-86E0AB88241D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167" name="Text Box 1">
          <a:extLst>
            <a:ext uri="{FF2B5EF4-FFF2-40B4-BE49-F238E27FC236}">
              <a16:creationId xmlns:a16="http://schemas.microsoft.com/office/drawing/2014/main" id="{FE27DAAD-5BF6-4DFD-B7D9-2CB7D2D6E244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168" name="Text Box 1">
          <a:extLst>
            <a:ext uri="{FF2B5EF4-FFF2-40B4-BE49-F238E27FC236}">
              <a16:creationId xmlns:a16="http://schemas.microsoft.com/office/drawing/2014/main" id="{DEF66DD4-5DF2-4420-8C4F-F7740E0765ED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169" name="Text Box 1">
          <a:extLst>
            <a:ext uri="{FF2B5EF4-FFF2-40B4-BE49-F238E27FC236}">
              <a16:creationId xmlns:a16="http://schemas.microsoft.com/office/drawing/2014/main" id="{006BC0AA-422E-4F6C-8804-FE18B3075089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170" name="Text Box 1">
          <a:extLst>
            <a:ext uri="{FF2B5EF4-FFF2-40B4-BE49-F238E27FC236}">
              <a16:creationId xmlns:a16="http://schemas.microsoft.com/office/drawing/2014/main" id="{59DA2FE4-AA9B-45E5-914B-FF9EF205E15B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171" name="Text Box 1">
          <a:extLst>
            <a:ext uri="{FF2B5EF4-FFF2-40B4-BE49-F238E27FC236}">
              <a16:creationId xmlns:a16="http://schemas.microsoft.com/office/drawing/2014/main" id="{9E1FC286-6EC3-4D8A-BE12-35F24721597B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172" name="Text Box 1">
          <a:extLst>
            <a:ext uri="{FF2B5EF4-FFF2-40B4-BE49-F238E27FC236}">
              <a16:creationId xmlns:a16="http://schemas.microsoft.com/office/drawing/2014/main" id="{B98DB83B-1128-484F-8978-424A53CA3B74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173" name="Text Box 1">
          <a:extLst>
            <a:ext uri="{FF2B5EF4-FFF2-40B4-BE49-F238E27FC236}">
              <a16:creationId xmlns:a16="http://schemas.microsoft.com/office/drawing/2014/main" id="{0940ECD1-BA46-487D-85E3-AA9ACD68B8D0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174" name="Text Box 1">
          <a:extLst>
            <a:ext uri="{FF2B5EF4-FFF2-40B4-BE49-F238E27FC236}">
              <a16:creationId xmlns:a16="http://schemas.microsoft.com/office/drawing/2014/main" id="{708488D8-FEBC-4F97-8B32-14568E0C4CE7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175" name="Text Box 1">
          <a:extLst>
            <a:ext uri="{FF2B5EF4-FFF2-40B4-BE49-F238E27FC236}">
              <a16:creationId xmlns:a16="http://schemas.microsoft.com/office/drawing/2014/main" id="{F6E05199-BDE3-40AB-8E14-8CAED3060C55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176" name="Text Box 1">
          <a:extLst>
            <a:ext uri="{FF2B5EF4-FFF2-40B4-BE49-F238E27FC236}">
              <a16:creationId xmlns:a16="http://schemas.microsoft.com/office/drawing/2014/main" id="{309A51AA-646A-4C7C-ACA8-55721D03D72A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177" name="Text Box 1">
          <a:extLst>
            <a:ext uri="{FF2B5EF4-FFF2-40B4-BE49-F238E27FC236}">
              <a16:creationId xmlns:a16="http://schemas.microsoft.com/office/drawing/2014/main" id="{C84E967A-70F8-4D58-9AF3-7411EE7AF89D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178" name="Text Box 1">
          <a:extLst>
            <a:ext uri="{FF2B5EF4-FFF2-40B4-BE49-F238E27FC236}">
              <a16:creationId xmlns:a16="http://schemas.microsoft.com/office/drawing/2014/main" id="{09FC05CF-8086-4EE3-BC18-DE53B389B662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179" name="Text Box 1">
          <a:extLst>
            <a:ext uri="{FF2B5EF4-FFF2-40B4-BE49-F238E27FC236}">
              <a16:creationId xmlns:a16="http://schemas.microsoft.com/office/drawing/2014/main" id="{00DAABFF-5985-4232-99A9-BC49B1C6BE8A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180" name="Text Box 1">
          <a:extLst>
            <a:ext uri="{FF2B5EF4-FFF2-40B4-BE49-F238E27FC236}">
              <a16:creationId xmlns:a16="http://schemas.microsoft.com/office/drawing/2014/main" id="{FFBE8767-D381-45C6-8133-D9C794051BE2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181" name="Text Box 1">
          <a:extLst>
            <a:ext uri="{FF2B5EF4-FFF2-40B4-BE49-F238E27FC236}">
              <a16:creationId xmlns:a16="http://schemas.microsoft.com/office/drawing/2014/main" id="{C2F2118B-B8D2-4CD2-AE95-7768E003049B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134</xdr:row>
      <xdr:rowOff>0</xdr:rowOff>
    </xdr:from>
    <xdr:ext cx="57150" cy="809625"/>
    <xdr:sp macro="" textlink="">
      <xdr:nvSpPr>
        <xdr:cNvPr id="3182" name="Text Box 1">
          <a:extLst>
            <a:ext uri="{FF2B5EF4-FFF2-40B4-BE49-F238E27FC236}">
              <a16:creationId xmlns:a16="http://schemas.microsoft.com/office/drawing/2014/main" id="{782560B3-6D60-4EAC-B619-C71EE68246F6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134</xdr:row>
      <xdr:rowOff>0</xdr:rowOff>
    </xdr:from>
    <xdr:ext cx="57150" cy="809625"/>
    <xdr:sp macro="" textlink="">
      <xdr:nvSpPr>
        <xdr:cNvPr id="3183" name="Text Box 1">
          <a:extLst>
            <a:ext uri="{FF2B5EF4-FFF2-40B4-BE49-F238E27FC236}">
              <a16:creationId xmlns:a16="http://schemas.microsoft.com/office/drawing/2014/main" id="{D7442ECD-3FC0-4E23-8962-DF96E176358F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134</xdr:row>
      <xdr:rowOff>0</xdr:rowOff>
    </xdr:from>
    <xdr:ext cx="57150" cy="809625"/>
    <xdr:sp macro="" textlink="">
      <xdr:nvSpPr>
        <xdr:cNvPr id="3184" name="Text Box 1">
          <a:extLst>
            <a:ext uri="{FF2B5EF4-FFF2-40B4-BE49-F238E27FC236}">
              <a16:creationId xmlns:a16="http://schemas.microsoft.com/office/drawing/2014/main" id="{B7A567F2-0A57-4029-A2E7-29057B274550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134</xdr:row>
      <xdr:rowOff>0</xdr:rowOff>
    </xdr:from>
    <xdr:ext cx="57150" cy="809625"/>
    <xdr:sp macro="" textlink="">
      <xdr:nvSpPr>
        <xdr:cNvPr id="3185" name="Text Box 1">
          <a:extLst>
            <a:ext uri="{FF2B5EF4-FFF2-40B4-BE49-F238E27FC236}">
              <a16:creationId xmlns:a16="http://schemas.microsoft.com/office/drawing/2014/main" id="{D9FC334A-C161-4330-834B-B70AE272C735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134</xdr:row>
      <xdr:rowOff>0</xdr:rowOff>
    </xdr:from>
    <xdr:ext cx="57150" cy="809625"/>
    <xdr:sp macro="" textlink="">
      <xdr:nvSpPr>
        <xdr:cNvPr id="3186" name="Text Box 1">
          <a:extLst>
            <a:ext uri="{FF2B5EF4-FFF2-40B4-BE49-F238E27FC236}">
              <a16:creationId xmlns:a16="http://schemas.microsoft.com/office/drawing/2014/main" id="{90743799-BB1F-41F5-8E4C-7BB5C090C6BF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134</xdr:row>
      <xdr:rowOff>0</xdr:rowOff>
    </xdr:from>
    <xdr:ext cx="57150" cy="809625"/>
    <xdr:sp macro="" textlink="">
      <xdr:nvSpPr>
        <xdr:cNvPr id="3187" name="Text Box 1">
          <a:extLst>
            <a:ext uri="{FF2B5EF4-FFF2-40B4-BE49-F238E27FC236}">
              <a16:creationId xmlns:a16="http://schemas.microsoft.com/office/drawing/2014/main" id="{8D0301B0-C18C-4947-949F-838627A8BA54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188" name="Text Box 1">
          <a:extLst>
            <a:ext uri="{FF2B5EF4-FFF2-40B4-BE49-F238E27FC236}">
              <a16:creationId xmlns:a16="http://schemas.microsoft.com/office/drawing/2014/main" id="{26A2EA06-F721-4B6E-A6FA-D74F88604356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189" name="Text Box 1">
          <a:extLst>
            <a:ext uri="{FF2B5EF4-FFF2-40B4-BE49-F238E27FC236}">
              <a16:creationId xmlns:a16="http://schemas.microsoft.com/office/drawing/2014/main" id="{E3563C3B-F1E8-44F1-BEF7-3DB90A0A8DEA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190" name="Text Box 1">
          <a:extLst>
            <a:ext uri="{FF2B5EF4-FFF2-40B4-BE49-F238E27FC236}">
              <a16:creationId xmlns:a16="http://schemas.microsoft.com/office/drawing/2014/main" id="{41971E09-0F25-42EB-A36B-527407E54EB6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191" name="Text Box 1">
          <a:extLst>
            <a:ext uri="{FF2B5EF4-FFF2-40B4-BE49-F238E27FC236}">
              <a16:creationId xmlns:a16="http://schemas.microsoft.com/office/drawing/2014/main" id="{EA39A341-F88B-403F-9A2B-AA009E78C735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192" name="Text Box 1">
          <a:extLst>
            <a:ext uri="{FF2B5EF4-FFF2-40B4-BE49-F238E27FC236}">
              <a16:creationId xmlns:a16="http://schemas.microsoft.com/office/drawing/2014/main" id="{62AE9AD4-4BEC-4C55-B4A5-0BFDE55E0A76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193" name="Text Box 1">
          <a:extLst>
            <a:ext uri="{FF2B5EF4-FFF2-40B4-BE49-F238E27FC236}">
              <a16:creationId xmlns:a16="http://schemas.microsoft.com/office/drawing/2014/main" id="{DD1C9954-0C42-4BE5-BE2C-D22478EBED64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194" name="Text Box 1">
          <a:extLst>
            <a:ext uri="{FF2B5EF4-FFF2-40B4-BE49-F238E27FC236}">
              <a16:creationId xmlns:a16="http://schemas.microsoft.com/office/drawing/2014/main" id="{ED1EC889-0D7B-4848-8EF0-59D4C47F7921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195" name="Text Box 1">
          <a:extLst>
            <a:ext uri="{FF2B5EF4-FFF2-40B4-BE49-F238E27FC236}">
              <a16:creationId xmlns:a16="http://schemas.microsoft.com/office/drawing/2014/main" id="{88AC7E27-33C5-46E7-B1E1-FCFCE37FFB59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196" name="Text Box 1">
          <a:extLst>
            <a:ext uri="{FF2B5EF4-FFF2-40B4-BE49-F238E27FC236}">
              <a16:creationId xmlns:a16="http://schemas.microsoft.com/office/drawing/2014/main" id="{58E0348F-0230-4603-9C05-161C0B6ECE2C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197" name="Text Box 1">
          <a:extLst>
            <a:ext uri="{FF2B5EF4-FFF2-40B4-BE49-F238E27FC236}">
              <a16:creationId xmlns:a16="http://schemas.microsoft.com/office/drawing/2014/main" id="{54C533A5-A66F-47AC-B4D5-1F3748049762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198" name="Text Box 1">
          <a:extLst>
            <a:ext uri="{FF2B5EF4-FFF2-40B4-BE49-F238E27FC236}">
              <a16:creationId xmlns:a16="http://schemas.microsoft.com/office/drawing/2014/main" id="{E42B151E-FE17-4D89-A205-91FFA9DF5180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199" name="Text Box 1">
          <a:extLst>
            <a:ext uri="{FF2B5EF4-FFF2-40B4-BE49-F238E27FC236}">
              <a16:creationId xmlns:a16="http://schemas.microsoft.com/office/drawing/2014/main" id="{0644CFEF-2DAF-4CC1-AFD1-F88C9DB7C102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200" name="Text Box 1">
          <a:extLst>
            <a:ext uri="{FF2B5EF4-FFF2-40B4-BE49-F238E27FC236}">
              <a16:creationId xmlns:a16="http://schemas.microsoft.com/office/drawing/2014/main" id="{C1117AE9-EE84-461B-92AE-6A09B06A63A3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201" name="Text Box 1">
          <a:extLst>
            <a:ext uri="{FF2B5EF4-FFF2-40B4-BE49-F238E27FC236}">
              <a16:creationId xmlns:a16="http://schemas.microsoft.com/office/drawing/2014/main" id="{F13C8BE9-6351-4E3B-A9CC-B37679DB2D81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202" name="Text Box 1">
          <a:extLst>
            <a:ext uri="{FF2B5EF4-FFF2-40B4-BE49-F238E27FC236}">
              <a16:creationId xmlns:a16="http://schemas.microsoft.com/office/drawing/2014/main" id="{46CC9023-856D-4E48-A1C1-D05B075DA03E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203" name="Text Box 1">
          <a:extLst>
            <a:ext uri="{FF2B5EF4-FFF2-40B4-BE49-F238E27FC236}">
              <a16:creationId xmlns:a16="http://schemas.microsoft.com/office/drawing/2014/main" id="{08EC3A35-3E2F-4973-A69C-FF5E99A5D7D0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204" name="Text Box 1">
          <a:extLst>
            <a:ext uri="{FF2B5EF4-FFF2-40B4-BE49-F238E27FC236}">
              <a16:creationId xmlns:a16="http://schemas.microsoft.com/office/drawing/2014/main" id="{1A34B19B-9992-423F-B34B-A709A246AB0A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205" name="Text Box 1">
          <a:extLst>
            <a:ext uri="{FF2B5EF4-FFF2-40B4-BE49-F238E27FC236}">
              <a16:creationId xmlns:a16="http://schemas.microsoft.com/office/drawing/2014/main" id="{D81B56C4-3D85-432F-A4FE-090C69EA73C2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206" name="Text Box 1">
          <a:extLst>
            <a:ext uri="{FF2B5EF4-FFF2-40B4-BE49-F238E27FC236}">
              <a16:creationId xmlns:a16="http://schemas.microsoft.com/office/drawing/2014/main" id="{AB99D6D5-4FD7-4312-BC95-14E4E155CFAA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207" name="Text Box 1">
          <a:extLst>
            <a:ext uri="{FF2B5EF4-FFF2-40B4-BE49-F238E27FC236}">
              <a16:creationId xmlns:a16="http://schemas.microsoft.com/office/drawing/2014/main" id="{DB6B7CE8-5893-4F18-9874-2A6A68A11020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208" name="Text Box 1">
          <a:extLst>
            <a:ext uri="{FF2B5EF4-FFF2-40B4-BE49-F238E27FC236}">
              <a16:creationId xmlns:a16="http://schemas.microsoft.com/office/drawing/2014/main" id="{7C518907-6F52-405C-8B5B-C405C5B9395F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209" name="Text Box 1">
          <a:extLst>
            <a:ext uri="{FF2B5EF4-FFF2-40B4-BE49-F238E27FC236}">
              <a16:creationId xmlns:a16="http://schemas.microsoft.com/office/drawing/2014/main" id="{B67B38CC-CFB9-4D57-9245-E62ED1AFA449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210" name="Text Box 1">
          <a:extLst>
            <a:ext uri="{FF2B5EF4-FFF2-40B4-BE49-F238E27FC236}">
              <a16:creationId xmlns:a16="http://schemas.microsoft.com/office/drawing/2014/main" id="{1AFEBC69-9F21-4853-9AB2-CBBD67D5C50C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211" name="Text Box 1">
          <a:extLst>
            <a:ext uri="{FF2B5EF4-FFF2-40B4-BE49-F238E27FC236}">
              <a16:creationId xmlns:a16="http://schemas.microsoft.com/office/drawing/2014/main" id="{74DE71C4-98F1-4B6B-BF6B-FEF02DE3839C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212" name="Text Box 1">
          <a:extLst>
            <a:ext uri="{FF2B5EF4-FFF2-40B4-BE49-F238E27FC236}">
              <a16:creationId xmlns:a16="http://schemas.microsoft.com/office/drawing/2014/main" id="{29E8A4D3-0B1A-4192-AC79-88B3F333647E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213" name="Text Box 1">
          <a:extLst>
            <a:ext uri="{FF2B5EF4-FFF2-40B4-BE49-F238E27FC236}">
              <a16:creationId xmlns:a16="http://schemas.microsoft.com/office/drawing/2014/main" id="{B11DBF45-6CAA-43DD-8F53-8DB95D01597C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214" name="Text Box 1">
          <a:extLst>
            <a:ext uri="{FF2B5EF4-FFF2-40B4-BE49-F238E27FC236}">
              <a16:creationId xmlns:a16="http://schemas.microsoft.com/office/drawing/2014/main" id="{5E2A350C-66E4-4790-8297-0F041D1DDC90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215" name="Text Box 1">
          <a:extLst>
            <a:ext uri="{FF2B5EF4-FFF2-40B4-BE49-F238E27FC236}">
              <a16:creationId xmlns:a16="http://schemas.microsoft.com/office/drawing/2014/main" id="{9D487645-C6F5-4E4E-BED8-4433307DFA75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216" name="Text Box 1">
          <a:extLst>
            <a:ext uri="{FF2B5EF4-FFF2-40B4-BE49-F238E27FC236}">
              <a16:creationId xmlns:a16="http://schemas.microsoft.com/office/drawing/2014/main" id="{9A64F00D-9D5F-49D5-8F63-D09458281D50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217" name="Text Box 1">
          <a:extLst>
            <a:ext uri="{FF2B5EF4-FFF2-40B4-BE49-F238E27FC236}">
              <a16:creationId xmlns:a16="http://schemas.microsoft.com/office/drawing/2014/main" id="{E277A842-8662-497C-ACA9-54FCDA868D42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218" name="Text Box 1">
          <a:extLst>
            <a:ext uri="{FF2B5EF4-FFF2-40B4-BE49-F238E27FC236}">
              <a16:creationId xmlns:a16="http://schemas.microsoft.com/office/drawing/2014/main" id="{2B6B07C7-8374-4B1B-A26D-B58CE2F28D9C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219" name="Text Box 1">
          <a:extLst>
            <a:ext uri="{FF2B5EF4-FFF2-40B4-BE49-F238E27FC236}">
              <a16:creationId xmlns:a16="http://schemas.microsoft.com/office/drawing/2014/main" id="{75A9A161-618F-4791-B9C0-570936290227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220" name="Text Box 1">
          <a:extLst>
            <a:ext uri="{FF2B5EF4-FFF2-40B4-BE49-F238E27FC236}">
              <a16:creationId xmlns:a16="http://schemas.microsoft.com/office/drawing/2014/main" id="{DC676AD4-629F-4307-93B8-82FF6430FE64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221" name="Text Box 1">
          <a:extLst>
            <a:ext uri="{FF2B5EF4-FFF2-40B4-BE49-F238E27FC236}">
              <a16:creationId xmlns:a16="http://schemas.microsoft.com/office/drawing/2014/main" id="{EE510921-9D55-4F3F-BB3F-18B9E595CF78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222" name="Text Box 1">
          <a:extLst>
            <a:ext uri="{FF2B5EF4-FFF2-40B4-BE49-F238E27FC236}">
              <a16:creationId xmlns:a16="http://schemas.microsoft.com/office/drawing/2014/main" id="{0CFFC8C8-B79D-4F5F-A4E0-8CA971E41A71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223" name="Text Box 1">
          <a:extLst>
            <a:ext uri="{FF2B5EF4-FFF2-40B4-BE49-F238E27FC236}">
              <a16:creationId xmlns:a16="http://schemas.microsoft.com/office/drawing/2014/main" id="{0934340F-9D49-40D9-B56E-DA374FFC6E27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224" name="Text Box 1">
          <a:extLst>
            <a:ext uri="{FF2B5EF4-FFF2-40B4-BE49-F238E27FC236}">
              <a16:creationId xmlns:a16="http://schemas.microsoft.com/office/drawing/2014/main" id="{73D0A009-75A4-4473-A990-D9A7F7450BC8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225" name="Text Box 1">
          <a:extLst>
            <a:ext uri="{FF2B5EF4-FFF2-40B4-BE49-F238E27FC236}">
              <a16:creationId xmlns:a16="http://schemas.microsoft.com/office/drawing/2014/main" id="{1F04A2EE-497C-4C85-BA43-7163FF5E784A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226" name="Text Box 1">
          <a:extLst>
            <a:ext uri="{FF2B5EF4-FFF2-40B4-BE49-F238E27FC236}">
              <a16:creationId xmlns:a16="http://schemas.microsoft.com/office/drawing/2014/main" id="{B23B2A45-8F2C-4EE6-A4E4-D68610E6D954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227" name="Text Box 1">
          <a:extLst>
            <a:ext uri="{FF2B5EF4-FFF2-40B4-BE49-F238E27FC236}">
              <a16:creationId xmlns:a16="http://schemas.microsoft.com/office/drawing/2014/main" id="{5ACDC6F1-8216-4E14-A617-3575C67D178A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228" name="Text Box 1">
          <a:extLst>
            <a:ext uri="{FF2B5EF4-FFF2-40B4-BE49-F238E27FC236}">
              <a16:creationId xmlns:a16="http://schemas.microsoft.com/office/drawing/2014/main" id="{26E37CD9-2A80-400D-B7A5-E81CC8391F96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229" name="Text Box 1">
          <a:extLst>
            <a:ext uri="{FF2B5EF4-FFF2-40B4-BE49-F238E27FC236}">
              <a16:creationId xmlns:a16="http://schemas.microsoft.com/office/drawing/2014/main" id="{14DE2F7C-1681-46D0-BC5B-F3721BF09028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230" name="Text Box 1">
          <a:extLst>
            <a:ext uri="{FF2B5EF4-FFF2-40B4-BE49-F238E27FC236}">
              <a16:creationId xmlns:a16="http://schemas.microsoft.com/office/drawing/2014/main" id="{559F78DB-865B-4D78-A9A1-653A8B017900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231" name="Text Box 1">
          <a:extLst>
            <a:ext uri="{FF2B5EF4-FFF2-40B4-BE49-F238E27FC236}">
              <a16:creationId xmlns:a16="http://schemas.microsoft.com/office/drawing/2014/main" id="{61CFBF23-EBDF-4141-B58D-6832B6FB68C1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232" name="Text Box 1">
          <a:extLst>
            <a:ext uri="{FF2B5EF4-FFF2-40B4-BE49-F238E27FC236}">
              <a16:creationId xmlns:a16="http://schemas.microsoft.com/office/drawing/2014/main" id="{4BD40524-41ED-4B9E-8A7D-CFED9A1E8126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233" name="Text Box 1">
          <a:extLst>
            <a:ext uri="{FF2B5EF4-FFF2-40B4-BE49-F238E27FC236}">
              <a16:creationId xmlns:a16="http://schemas.microsoft.com/office/drawing/2014/main" id="{799D641D-EC50-4303-BFF0-6FA9F1C47698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234" name="Text Box 1">
          <a:extLst>
            <a:ext uri="{FF2B5EF4-FFF2-40B4-BE49-F238E27FC236}">
              <a16:creationId xmlns:a16="http://schemas.microsoft.com/office/drawing/2014/main" id="{59B71C64-0338-479C-A8F8-2D3406AD78D0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235" name="Text Box 1">
          <a:extLst>
            <a:ext uri="{FF2B5EF4-FFF2-40B4-BE49-F238E27FC236}">
              <a16:creationId xmlns:a16="http://schemas.microsoft.com/office/drawing/2014/main" id="{70F7CA50-10F7-4099-8B76-C89803641857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134</xdr:row>
      <xdr:rowOff>0</xdr:rowOff>
    </xdr:from>
    <xdr:ext cx="57150" cy="809625"/>
    <xdr:sp macro="" textlink="">
      <xdr:nvSpPr>
        <xdr:cNvPr id="3236" name="Text Box 1">
          <a:extLst>
            <a:ext uri="{FF2B5EF4-FFF2-40B4-BE49-F238E27FC236}">
              <a16:creationId xmlns:a16="http://schemas.microsoft.com/office/drawing/2014/main" id="{BC36F06F-624B-429F-AF75-2354F318F0A0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134</xdr:row>
      <xdr:rowOff>0</xdr:rowOff>
    </xdr:from>
    <xdr:ext cx="57150" cy="809625"/>
    <xdr:sp macro="" textlink="">
      <xdr:nvSpPr>
        <xdr:cNvPr id="3237" name="Text Box 1">
          <a:extLst>
            <a:ext uri="{FF2B5EF4-FFF2-40B4-BE49-F238E27FC236}">
              <a16:creationId xmlns:a16="http://schemas.microsoft.com/office/drawing/2014/main" id="{004B95AB-E1B0-463E-8E40-17E01908E41E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134</xdr:row>
      <xdr:rowOff>0</xdr:rowOff>
    </xdr:from>
    <xdr:ext cx="57150" cy="809625"/>
    <xdr:sp macro="" textlink="">
      <xdr:nvSpPr>
        <xdr:cNvPr id="3238" name="Text Box 1">
          <a:extLst>
            <a:ext uri="{FF2B5EF4-FFF2-40B4-BE49-F238E27FC236}">
              <a16:creationId xmlns:a16="http://schemas.microsoft.com/office/drawing/2014/main" id="{A58C74C9-C08D-45BC-9AA4-D6E2BBD84A29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134</xdr:row>
      <xdr:rowOff>0</xdr:rowOff>
    </xdr:from>
    <xdr:ext cx="57150" cy="809625"/>
    <xdr:sp macro="" textlink="">
      <xdr:nvSpPr>
        <xdr:cNvPr id="3239" name="Text Box 1">
          <a:extLst>
            <a:ext uri="{FF2B5EF4-FFF2-40B4-BE49-F238E27FC236}">
              <a16:creationId xmlns:a16="http://schemas.microsoft.com/office/drawing/2014/main" id="{BAF809A3-E840-48A1-A493-840A3AFEA3A6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134</xdr:row>
      <xdr:rowOff>0</xdr:rowOff>
    </xdr:from>
    <xdr:ext cx="57150" cy="809625"/>
    <xdr:sp macro="" textlink="">
      <xdr:nvSpPr>
        <xdr:cNvPr id="3240" name="Text Box 1">
          <a:extLst>
            <a:ext uri="{FF2B5EF4-FFF2-40B4-BE49-F238E27FC236}">
              <a16:creationId xmlns:a16="http://schemas.microsoft.com/office/drawing/2014/main" id="{0426D170-C490-4D92-B78D-BC3AF2333DFF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134</xdr:row>
      <xdr:rowOff>0</xdr:rowOff>
    </xdr:from>
    <xdr:ext cx="57150" cy="809625"/>
    <xdr:sp macro="" textlink="">
      <xdr:nvSpPr>
        <xdr:cNvPr id="3241" name="Text Box 1">
          <a:extLst>
            <a:ext uri="{FF2B5EF4-FFF2-40B4-BE49-F238E27FC236}">
              <a16:creationId xmlns:a16="http://schemas.microsoft.com/office/drawing/2014/main" id="{45EFAC9F-DD6F-493E-B49B-881569107348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242" name="Text Box 1">
          <a:extLst>
            <a:ext uri="{FF2B5EF4-FFF2-40B4-BE49-F238E27FC236}">
              <a16:creationId xmlns:a16="http://schemas.microsoft.com/office/drawing/2014/main" id="{ED233818-D486-4E82-9960-8A9F4B7368F0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243" name="Text Box 1">
          <a:extLst>
            <a:ext uri="{FF2B5EF4-FFF2-40B4-BE49-F238E27FC236}">
              <a16:creationId xmlns:a16="http://schemas.microsoft.com/office/drawing/2014/main" id="{A14F4037-475D-4529-9EDE-FB6832680057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244" name="Text Box 1">
          <a:extLst>
            <a:ext uri="{FF2B5EF4-FFF2-40B4-BE49-F238E27FC236}">
              <a16:creationId xmlns:a16="http://schemas.microsoft.com/office/drawing/2014/main" id="{F956D83A-52E5-4AAE-96C0-FEA707F45034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245" name="Text Box 1">
          <a:extLst>
            <a:ext uri="{FF2B5EF4-FFF2-40B4-BE49-F238E27FC236}">
              <a16:creationId xmlns:a16="http://schemas.microsoft.com/office/drawing/2014/main" id="{2BDF92CE-1B98-485D-9111-30E0CD04EFCB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246" name="Text Box 1">
          <a:extLst>
            <a:ext uri="{FF2B5EF4-FFF2-40B4-BE49-F238E27FC236}">
              <a16:creationId xmlns:a16="http://schemas.microsoft.com/office/drawing/2014/main" id="{21E16AFA-8ED5-45DE-AC2A-FBC7826BE16B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247" name="Text Box 1">
          <a:extLst>
            <a:ext uri="{FF2B5EF4-FFF2-40B4-BE49-F238E27FC236}">
              <a16:creationId xmlns:a16="http://schemas.microsoft.com/office/drawing/2014/main" id="{0E4DDB45-49A1-4C8F-A539-1A60861498BB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248" name="Text Box 1">
          <a:extLst>
            <a:ext uri="{FF2B5EF4-FFF2-40B4-BE49-F238E27FC236}">
              <a16:creationId xmlns:a16="http://schemas.microsoft.com/office/drawing/2014/main" id="{A5B2049F-A188-4B8C-93A2-F843C8ABE3F1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249" name="Text Box 1">
          <a:extLst>
            <a:ext uri="{FF2B5EF4-FFF2-40B4-BE49-F238E27FC236}">
              <a16:creationId xmlns:a16="http://schemas.microsoft.com/office/drawing/2014/main" id="{29933A6F-86C9-466A-9438-A6780E7CD9B8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250" name="Text Box 1">
          <a:extLst>
            <a:ext uri="{FF2B5EF4-FFF2-40B4-BE49-F238E27FC236}">
              <a16:creationId xmlns:a16="http://schemas.microsoft.com/office/drawing/2014/main" id="{74436D69-F543-40EA-9457-053B79E32B06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251" name="Text Box 1">
          <a:extLst>
            <a:ext uri="{FF2B5EF4-FFF2-40B4-BE49-F238E27FC236}">
              <a16:creationId xmlns:a16="http://schemas.microsoft.com/office/drawing/2014/main" id="{B9835B4F-EFBF-4EE4-817F-4C54ACBECF2E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252" name="Text Box 1">
          <a:extLst>
            <a:ext uri="{FF2B5EF4-FFF2-40B4-BE49-F238E27FC236}">
              <a16:creationId xmlns:a16="http://schemas.microsoft.com/office/drawing/2014/main" id="{77E41F95-9329-4B7D-9050-FA8CFEF8F03B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253" name="Text Box 1">
          <a:extLst>
            <a:ext uri="{FF2B5EF4-FFF2-40B4-BE49-F238E27FC236}">
              <a16:creationId xmlns:a16="http://schemas.microsoft.com/office/drawing/2014/main" id="{299316F1-9490-4C44-A3A6-79FAE799A8CE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254" name="Text Box 1">
          <a:extLst>
            <a:ext uri="{FF2B5EF4-FFF2-40B4-BE49-F238E27FC236}">
              <a16:creationId xmlns:a16="http://schemas.microsoft.com/office/drawing/2014/main" id="{926F9534-2680-4988-AB07-AFFAB787961D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255" name="Text Box 1">
          <a:extLst>
            <a:ext uri="{FF2B5EF4-FFF2-40B4-BE49-F238E27FC236}">
              <a16:creationId xmlns:a16="http://schemas.microsoft.com/office/drawing/2014/main" id="{E98583D4-2602-41ED-90DB-500F9D9EFF50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256" name="Text Box 1">
          <a:extLst>
            <a:ext uri="{FF2B5EF4-FFF2-40B4-BE49-F238E27FC236}">
              <a16:creationId xmlns:a16="http://schemas.microsoft.com/office/drawing/2014/main" id="{D01979C5-1891-475A-8711-A4C0BE5B655E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257" name="Text Box 1">
          <a:extLst>
            <a:ext uri="{FF2B5EF4-FFF2-40B4-BE49-F238E27FC236}">
              <a16:creationId xmlns:a16="http://schemas.microsoft.com/office/drawing/2014/main" id="{3D159C06-C557-402D-B954-DFF52075FC36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258" name="Text Box 1">
          <a:extLst>
            <a:ext uri="{FF2B5EF4-FFF2-40B4-BE49-F238E27FC236}">
              <a16:creationId xmlns:a16="http://schemas.microsoft.com/office/drawing/2014/main" id="{3363E490-130F-4ADC-B97D-0D34AD384A49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259" name="Text Box 1">
          <a:extLst>
            <a:ext uri="{FF2B5EF4-FFF2-40B4-BE49-F238E27FC236}">
              <a16:creationId xmlns:a16="http://schemas.microsoft.com/office/drawing/2014/main" id="{30C723AE-BE4C-4B15-B5C0-2833796ECAD9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260" name="Text Box 1">
          <a:extLst>
            <a:ext uri="{FF2B5EF4-FFF2-40B4-BE49-F238E27FC236}">
              <a16:creationId xmlns:a16="http://schemas.microsoft.com/office/drawing/2014/main" id="{1451DB72-C2B3-406F-80AA-EE2D10689C5D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261" name="Text Box 1">
          <a:extLst>
            <a:ext uri="{FF2B5EF4-FFF2-40B4-BE49-F238E27FC236}">
              <a16:creationId xmlns:a16="http://schemas.microsoft.com/office/drawing/2014/main" id="{E39D6A02-5CFC-4984-988A-A37140790E03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262" name="Text Box 1">
          <a:extLst>
            <a:ext uri="{FF2B5EF4-FFF2-40B4-BE49-F238E27FC236}">
              <a16:creationId xmlns:a16="http://schemas.microsoft.com/office/drawing/2014/main" id="{C15A7EC8-6CDB-407D-A31A-B66D5634FA63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263" name="Text Box 1">
          <a:extLst>
            <a:ext uri="{FF2B5EF4-FFF2-40B4-BE49-F238E27FC236}">
              <a16:creationId xmlns:a16="http://schemas.microsoft.com/office/drawing/2014/main" id="{EEDEB35A-10A9-4785-A7C0-FFD25F3FC05E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264" name="Text Box 1">
          <a:extLst>
            <a:ext uri="{FF2B5EF4-FFF2-40B4-BE49-F238E27FC236}">
              <a16:creationId xmlns:a16="http://schemas.microsoft.com/office/drawing/2014/main" id="{A86B5A5D-B271-4207-9CC0-381E3AB0D9FB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265" name="Text Box 1">
          <a:extLst>
            <a:ext uri="{FF2B5EF4-FFF2-40B4-BE49-F238E27FC236}">
              <a16:creationId xmlns:a16="http://schemas.microsoft.com/office/drawing/2014/main" id="{68718E28-0D34-4FAD-B787-E80E49C5E34E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266" name="Text Box 1">
          <a:extLst>
            <a:ext uri="{FF2B5EF4-FFF2-40B4-BE49-F238E27FC236}">
              <a16:creationId xmlns:a16="http://schemas.microsoft.com/office/drawing/2014/main" id="{90B528D4-2E4C-47DD-A97B-4268866E46EE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267" name="Text Box 1">
          <a:extLst>
            <a:ext uri="{FF2B5EF4-FFF2-40B4-BE49-F238E27FC236}">
              <a16:creationId xmlns:a16="http://schemas.microsoft.com/office/drawing/2014/main" id="{39821CD0-7BA7-45EB-96F1-25AA803A57E7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268" name="Text Box 1">
          <a:extLst>
            <a:ext uri="{FF2B5EF4-FFF2-40B4-BE49-F238E27FC236}">
              <a16:creationId xmlns:a16="http://schemas.microsoft.com/office/drawing/2014/main" id="{12C24CC9-CEFE-4152-8610-96D111DE0596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269" name="Text Box 1">
          <a:extLst>
            <a:ext uri="{FF2B5EF4-FFF2-40B4-BE49-F238E27FC236}">
              <a16:creationId xmlns:a16="http://schemas.microsoft.com/office/drawing/2014/main" id="{64737E6E-7A75-4C79-8DB8-EC6C97513E36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270" name="Text Box 1">
          <a:extLst>
            <a:ext uri="{FF2B5EF4-FFF2-40B4-BE49-F238E27FC236}">
              <a16:creationId xmlns:a16="http://schemas.microsoft.com/office/drawing/2014/main" id="{7F69FCE2-9360-43CA-BDC5-E0F68118158E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271" name="Text Box 1">
          <a:extLst>
            <a:ext uri="{FF2B5EF4-FFF2-40B4-BE49-F238E27FC236}">
              <a16:creationId xmlns:a16="http://schemas.microsoft.com/office/drawing/2014/main" id="{EB289316-F2F6-4E2A-B28E-F4276F3D68CF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272" name="Text Box 1">
          <a:extLst>
            <a:ext uri="{FF2B5EF4-FFF2-40B4-BE49-F238E27FC236}">
              <a16:creationId xmlns:a16="http://schemas.microsoft.com/office/drawing/2014/main" id="{6DE4F85B-B37C-4EEC-93DD-910BF7B34690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273" name="Text Box 1">
          <a:extLst>
            <a:ext uri="{FF2B5EF4-FFF2-40B4-BE49-F238E27FC236}">
              <a16:creationId xmlns:a16="http://schemas.microsoft.com/office/drawing/2014/main" id="{3CBAAE13-4B44-4EFF-B3E1-8EDEF53CD5C1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274" name="Text Box 1">
          <a:extLst>
            <a:ext uri="{FF2B5EF4-FFF2-40B4-BE49-F238E27FC236}">
              <a16:creationId xmlns:a16="http://schemas.microsoft.com/office/drawing/2014/main" id="{9686CC0E-E948-47D4-8EFC-011669FD4E3F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275" name="Text Box 1">
          <a:extLst>
            <a:ext uri="{FF2B5EF4-FFF2-40B4-BE49-F238E27FC236}">
              <a16:creationId xmlns:a16="http://schemas.microsoft.com/office/drawing/2014/main" id="{FED1C2D7-3860-4406-83D9-13962098057B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276" name="Text Box 1">
          <a:extLst>
            <a:ext uri="{FF2B5EF4-FFF2-40B4-BE49-F238E27FC236}">
              <a16:creationId xmlns:a16="http://schemas.microsoft.com/office/drawing/2014/main" id="{2F1005B7-195B-48D3-95DC-6D49A8261188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277" name="Text Box 1">
          <a:extLst>
            <a:ext uri="{FF2B5EF4-FFF2-40B4-BE49-F238E27FC236}">
              <a16:creationId xmlns:a16="http://schemas.microsoft.com/office/drawing/2014/main" id="{930EB5A2-6317-4FA3-AA16-887142B8CD17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278" name="Text Box 1">
          <a:extLst>
            <a:ext uri="{FF2B5EF4-FFF2-40B4-BE49-F238E27FC236}">
              <a16:creationId xmlns:a16="http://schemas.microsoft.com/office/drawing/2014/main" id="{4E1D20B6-1C43-48F4-94AC-ABA5C00098BC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279" name="Text Box 1">
          <a:extLst>
            <a:ext uri="{FF2B5EF4-FFF2-40B4-BE49-F238E27FC236}">
              <a16:creationId xmlns:a16="http://schemas.microsoft.com/office/drawing/2014/main" id="{C15AE1F4-C598-467B-B7AD-2EDBF3CD8B62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280" name="Text Box 1">
          <a:extLst>
            <a:ext uri="{FF2B5EF4-FFF2-40B4-BE49-F238E27FC236}">
              <a16:creationId xmlns:a16="http://schemas.microsoft.com/office/drawing/2014/main" id="{8A26DCE8-2D5A-4E56-8578-5E76284E63A4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281" name="Text Box 1">
          <a:extLst>
            <a:ext uri="{FF2B5EF4-FFF2-40B4-BE49-F238E27FC236}">
              <a16:creationId xmlns:a16="http://schemas.microsoft.com/office/drawing/2014/main" id="{5324A9D0-A3BE-4DBD-A52B-E712C98AF39B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282" name="Text Box 1">
          <a:extLst>
            <a:ext uri="{FF2B5EF4-FFF2-40B4-BE49-F238E27FC236}">
              <a16:creationId xmlns:a16="http://schemas.microsoft.com/office/drawing/2014/main" id="{23D9C922-6696-466C-AE42-967492D2A9BF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283" name="Text Box 1">
          <a:extLst>
            <a:ext uri="{FF2B5EF4-FFF2-40B4-BE49-F238E27FC236}">
              <a16:creationId xmlns:a16="http://schemas.microsoft.com/office/drawing/2014/main" id="{084845C6-B1E0-4E59-8CF0-3B94042FF774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284" name="Text Box 1">
          <a:extLst>
            <a:ext uri="{FF2B5EF4-FFF2-40B4-BE49-F238E27FC236}">
              <a16:creationId xmlns:a16="http://schemas.microsoft.com/office/drawing/2014/main" id="{E9F5271E-7EEB-40AE-AC96-0799E5DD57CA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285" name="Text Box 1">
          <a:extLst>
            <a:ext uri="{FF2B5EF4-FFF2-40B4-BE49-F238E27FC236}">
              <a16:creationId xmlns:a16="http://schemas.microsoft.com/office/drawing/2014/main" id="{9EAFCFB9-811F-4D2B-B79B-82BCB59A4A87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286" name="Text Box 1">
          <a:extLst>
            <a:ext uri="{FF2B5EF4-FFF2-40B4-BE49-F238E27FC236}">
              <a16:creationId xmlns:a16="http://schemas.microsoft.com/office/drawing/2014/main" id="{B38FAD2A-BF5D-441C-BDA1-169BBAC09969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287" name="Text Box 1">
          <a:extLst>
            <a:ext uri="{FF2B5EF4-FFF2-40B4-BE49-F238E27FC236}">
              <a16:creationId xmlns:a16="http://schemas.microsoft.com/office/drawing/2014/main" id="{F89C8797-CCDA-401E-8AFC-1C69A9B69FEC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288" name="Text Box 1">
          <a:extLst>
            <a:ext uri="{FF2B5EF4-FFF2-40B4-BE49-F238E27FC236}">
              <a16:creationId xmlns:a16="http://schemas.microsoft.com/office/drawing/2014/main" id="{84E2FEF9-C933-4B2A-A119-3E85D82ADB34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289" name="Text Box 1">
          <a:extLst>
            <a:ext uri="{FF2B5EF4-FFF2-40B4-BE49-F238E27FC236}">
              <a16:creationId xmlns:a16="http://schemas.microsoft.com/office/drawing/2014/main" id="{A6BDCE6F-8583-4BA9-91A8-F7933DC69F13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134</xdr:row>
      <xdr:rowOff>0</xdr:rowOff>
    </xdr:from>
    <xdr:ext cx="57150" cy="809625"/>
    <xdr:sp macro="" textlink="">
      <xdr:nvSpPr>
        <xdr:cNvPr id="3290" name="Text Box 1">
          <a:extLst>
            <a:ext uri="{FF2B5EF4-FFF2-40B4-BE49-F238E27FC236}">
              <a16:creationId xmlns:a16="http://schemas.microsoft.com/office/drawing/2014/main" id="{9F5B160B-87E6-427C-BD4A-EA04588BFE76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134</xdr:row>
      <xdr:rowOff>0</xdr:rowOff>
    </xdr:from>
    <xdr:ext cx="57150" cy="809625"/>
    <xdr:sp macro="" textlink="">
      <xdr:nvSpPr>
        <xdr:cNvPr id="3291" name="Text Box 1">
          <a:extLst>
            <a:ext uri="{FF2B5EF4-FFF2-40B4-BE49-F238E27FC236}">
              <a16:creationId xmlns:a16="http://schemas.microsoft.com/office/drawing/2014/main" id="{3A22B194-A304-4A7A-A425-DD528FD14AF4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134</xdr:row>
      <xdr:rowOff>0</xdr:rowOff>
    </xdr:from>
    <xdr:ext cx="57150" cy="809625"/>
    <xdr:sp macro="" textlink="">
      <xdr:nvSpPr>
        <xdr:cNvPr id="3292" name="Text Box 1">
          <a:extLst>
            <a:ext uri="{FF2B5EF4-FFF2-40B4-BE49-F238E27FC236}">
              <a16:creationId xmlns:a16="http://schemas.microsoft.com/office/drawing/2014/main" id="{91D5260B-BCFC-42EC-9AB1-42A5B4C565D7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134</xdr:row>
      <xdr:rowOff>0</xdr:rowOff>
    </xdr:from>
    <xdr:ext cx="57150" cy="809625"/>
    <xdr:sp macro="" textlink="">
      <xdr:nvSpPr>
        <xdr:cNvPr id="3293" name="Text Box 1">
          <a:extLst>
            <a:ext uri="{FF2B5EF4-FFF2-40B4-BE49-F238E27FC236}">
              <a16:creationId xmlns:a16="http://schemas.microsoft.com/office/drawing/2014/main" id="{DF0FEEEE-B2CA-470D-BE8B-EED0E7A651B4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134</xdr:row>
      <xdr:rowOff>0</xdr:rowOff>
    </xdr:from>
    <xdr:ext cx="57150" cy="809625"/>
    <xdr:sp macro="" textlink="">
      <xdr:nvSpPr>
        <xdr:cNvPr id="3294" name="Text Box 1">
          <a:extLst>
            <a:ext uri="{FF2B5EF4-FFF2-40B4-BE49-F238E27FC236}">
              <a16:creationId xmlns:a16="http://schemas.microsoft.com/office/drawing/2014/main" id="{26B8D43C-5A45-4371-B177-2A6641C2EBE8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134</xdr:row>
      <xdr:rowOff>0</xdr:rowOff>
    </xdr:from>
    <xdr:ext cx="57150" cy="809625"/>
    <xdr:sp macro="" textlink="">
      <xdr:nvSpPr>
        <xdr:cNvPr id="3295" name="Text Box 1">
          <a:extLst>
            <a:ext uri="{FF2B5EF4-FFF2-40B4-BE49-F238E27FC236}">
              <a16:creationId xmlns:a16="http://schemas.microsoft.com/office/drawing/2014/main" id="{B20D1A6C-530D-4BA0-B2A3-FBA07C2898D2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296" name="Text Box 1">
          <a:extLst>
            <a:ext uri="{FF2B5EF4-FFF2-40B4-BE49-F238E27FC236}">
              <a16:creationId xmlns:a16="http://schemas.microsoft.com/office/drawing/2014/main" id="{4A76CE48-0D2A-4F84-A01A-512502E33027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297" name="Text Box 1">
          <a:extLst>
            <a:ext uri="{FF2B5EF4-FFF2-40B4-BE49-F238E27FC236}">
              <a16:creationId xmlns:a16="http://schemas.microsoft.com/office/drawing/2014/main" id="{37FCD765-D485-4309-9DC5-7554B961D053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298" name="Text Box 1">
          <a:extLst>
            <a:ext uri="{FF2B5EF4-FFF2-40B4-BE49-F238E27FC236}">
              <a16:creationId xmlns:a16="http://schemas.microsoft.com/office/drawing/2014/main" id="{F1A76E95-129B-4DEB-BD1D-3356FF45FEE6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299" name="Text Box 1">
          <a:extLst>
            <a:ext uri="{FF2B5EF4-FFF2-40B4-BE49-F238E27FC236}">
              <a16:creationId xmlns:a16="http://schemas.microsoft.com/office/drawing/2014/main" id="{E13CFDC3-C4A1-402A-94EF-6DE366D8183B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300" name="Text Box 1">
          <a:extLst>
            <a:ext uri="{FF2B5EF4-FFF2-40B4-BE49-F238E27FC236}">
              <a16:creationId xmlns:a16="http://schemas.microsoft.com/office/drawing/2014/main" id="{7F740026-0DC0-4DB7-BB19-1C3C321B72B2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301" name="Text Box 1">
          <a:extLst>
            <a:ext uri="{FF2B5EF4-FFF2-40B4-BE49-F238E27FC236}">
              <a16:creationId xmlns:a16="http://schemas.microsoft.com/office/drawing/2014/main" id="{AB884425-B852-405B-9AF9-C3262E744F24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302" name="Text Box 1">
          <a:extLst>
            <a:ext uri="{FF2B5EF4-FFF2-40B4-BE49-F238E27FC236}">
              <a16:creationId xmlns:a16="http://schemas.microsoft.com/office/drawing/2014/main" id="{66DAC317-1276-4CD3-BD16-9145B3F07489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303" name="Text Box 1">
          <a:extLst>
            <a:ext uri="{FF2B5EF4-FFF2-40B4-BE49-F238E27FC236}">
              <a16:creationId xmlns:a16="http://schemas.microsoft.com/office/drawing/2014/main" id="{7D81DC68-1DC4-422C-85A2-B67FAFF91F8E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304" name="Text Box 1">
          <a:extLst>
            <a:ext uri="{FF2B5EF4-FFF2-40B4-BE49-F238E27FC236}">
              <a16:creationId xmlns:a16="http://schemas.microsoft.com/office/drawing/2014/main" id="{7BEE1410-0304-4A83-8586-640CFEBC2C31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305" name="Text Box 1">
          <a:extLst>
            <a:ext uri="{FF2B5EF4-FFF2-40B4-BE49-F238E27FC236}">
              <a16:creationId xmlns:a16="http://schemas.microsoft.com/office/drawing/2014/main" id="{7B4882EB-1F68-4EB1-97E8-713CDF3B3640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306" name="Text Box 1">
          <a:extLst>
            <a:ext uri="{FF2B5EF4-FFF2-40B4-BE49-F238E27FC236}">
              <a16:creationId xmlns:a16="http://schemas.microsoft.com/office/drawing/2014/main" id="{D85805DE-2CD5-4CAB-9A40-93B62428B58E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307" name="Text Box 1">
          <a:extLst>
            <a:ext uri="{FF2B5EF4-FFF2-40B4-BE49-F238E27FC236}">
              <a16:creationId xmlns:a16="http://schemas.microsoft.com/office/drawing/2014/main" id="{3772B5C3-6B70-42F1-A559-1EE1E7D7F71A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308" name="Text Box 1">
          <a:extLst>
            <a:ext uri="{FF2B5EF4-FFF2-40B4-BE49-F238E27FC236}">
              <a16:creationId xmlns:a16="http://schemas.microsoft.com/office/drawing/2014/main" id="{98BE28CA-30B3-4CC4-85E3-1ACF81BB888E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309" name="Text Box 1">
          <a:extLst>
            <a:ext uri="{FF2B5EF4-FFF2-40B4-BE49-F238E27FC236}">
              <a16:creationId xmlns:a16="http://schemas.microsoft.com/office/drawing/2014/main" id="{0CABA1B7-CB8A-46D5-BA2D-B6EFB7FA2C92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310" name="Text Box 1">
          <a:extLst>
            <a:ext uri="{FF2B5EF4-FFF2-40B4-BE49-F238E27FC236}">
              <a16:creationId xmlns:a16="http://schemas.microsoft.com/office/drawing/2014/main" id="{96B289EE-8BAE-44FD-91BD-9B0ED04FB96C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311" name="Text Box 1">
          <a:extLst>
            <a:ext uri="{FF2B5EF4-FFF2-40B4-BE49-F238E27FC236}">
              <a16:creationId xmlns:a16="http://schemas.microsoft.com/office/drawing/2014/main" id="{3DDAFF5F-6670-427A-A5B0-11713067260F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312" name="Text Box 1">
          <a:extLst>
            <a:ext uri="{FF2B5EF4-FFF2-40B4-BE49-F238E27FC236}">
              <a16:creationId xmlns:a16="http://schemas.microsoft.com/office/drawing/2014/main" id="{27159D8B-9199-4C65-B0E2-BB83CA51F71E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313" name="Text Box 1">
          <a:extLst>
            <a:ext uri="{FF2B5EF4-FFF2-40B4-BE49-F238E27FC236}">
              <a16:creationId xmlns:a16="http://schemas.microsoft.com/office/drawing/2014/main" id="{8AECFDBC-516D-48DD-B53E-1197D9DA4A13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314" name="Text Box 1">
          <a:extLst>
            <a:ext uri="{FF2B5EF4-FFF2-40B4-BE49-F238E27FC236}">
              <a16:creationId xmlns:a16="http://schemas.microsoft.com/office/drawing/2014/main" id="{3362B923-446C-4A46-BE2D-94FA82F2DACF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315" name="Text Box 1">
          <a:extLst>
            <a:ext uri="{FF2B5EF4-FFF2-40B4-BE49-F238E27FC236}">
              <a16:creationId xmlns:a16="http://schemas.microsoft.com/office/drawing/2014/main" id="{1516599A-676C-42CD-A782-60BF49DA50B6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316" name="Text Box 1">
          <a:extLst>
            <a:ext uri="{FF2B5EF4-FFF2-40B4-BE49-F238E27FC236}">
              <a16:creationId xmlns:a16="http://schemas.microsoft.com/office/drawing/2014/main" id="{6B82BF43-7B36-432E-9499-125C6D0C8C7B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317" name="Text Box 1">
          <a:extLst>
            <a:ext uri="{FF2B5EF4-FFF2-40B4-BE49-F238E27FC236}">
              <a16:creationId xmlns:a16="http://schemas.microsoft.com/office/drawing/2014/main" id="{F27AF015-45B5-442F-86A9-F0A6AFAE57EB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318" name="Text Box 1">
          <a:extLst>
            <a:ext uri="{FF2B5EF4-FFF2-40B4-BE49-F238E27FC236}">
              <a16:creationId xmlns:a16="http://schemas.microsoft.com/office/drawing/2014/main" id="{ED6DE726-C578-4B35-9037-BD6ED7C80A82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319" name="Text Box 1">
          <a:extLst>
            <a:ext uri="{FF2B5EF4-FFF2-40B4-BE49-F238E27FC236}">
              <a16:creationId xmlns:a16="http://schemas.microsoft.com/office/drawing/2014/main" id="{5E756E3F-D42D-4758-A3CB-0D1D2EDCC2DE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320" name="Text Box 1">
          <a:extLst>
            <a:ext uri="{FF2B5EF4-FFF2-40B4-BE49-F238E27FC236}">
              <a16:creationId xmlns:a16="http://schemas.microsoft.com/office/drawing/2014/main" id="{37205E60-D7FC-40D5-B31C-F718F73D3447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321" name="Text Box 1">
          <a:extLst>
            <a:ext uri="{FF2B5EF4-FFF2-40B4-BE49-F238E27FC236}">
              <a16:creationId xmlns:a16="http://schemas.microsoft.com/office/drawing/2014/main" id="{27B3DA95-AC2A-4E65-AF2A-A58606EE5AE3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322" name="Text Box 1">
          <a:extLst>
            <a:ext uri="{FF2B5EF4-FFF2-40B4-BE49-F238E27FC236}">
              <a16:creationId xmlns:a16="http://schemas.microsoft.com/office/drawing/2014/main" id="{B4732F87-1B3D-4B95-9EDE-C1C6E235603E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323" name="Text Box 1">
          <a:extLst>
            <a:ext uri="{FF2B5EF4-FFF2-40B4-BE49-F238E27FC236}">
              <a16:creationId xmlns:a16="http://schemas.microsoft.com/office/drawing/2014/main" id="{C81B8466-E936-4083-A5AB-8327A4CAA9AB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324" name="Text Box 1">
          <a:extLst>
            <a:ext uri="{FF2B5EF4-FFF2-40B4-BE49-F238E27FC236}">
              <a16:creationId xmlns:a16="http://schemas.microsoft.com/office/drawing/2014/main" id="{D7E52127-845E-45A6-9DA8-EF24E8F74408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325" name="Text Box 1">
          <a:extLst>
            <a:ext uri="{FF2B5EF4-FFF2-40B4-BE49-F238E27FC236}">
              <a16:creationId xmlns:a16="http://schemas.microsoft.com/office/drawing/2014/main" id="{86D863FB-1C76-447B-AAE4-95F78B7DC573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326" name="Text Box 1">
          <a:extLst>
            <a:ext uri="{FF2B5EF4-FFF2-40B4-BE49-F238E27FC236}">
              <a16:creationId xmlns:a16="http://schemas.microsoft.com/office/drawing/2014/main" id="{CC40CF7C-9AD4-47C1-936D-CEC291232E23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327" name="Text Box 1">
          <a:extLst>
            <a:ext uri="{FF2B5EF4-FFF2-40B4-BE49-F238E27FC236}">
              <a16:creationId xmlns:a16="http://schemas.microsoft.com/office/drawing/2014/main" id="{A859F545-25BA-413E-AED2-CEB0E9495833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328" name="Text Box 1">
          <a:extLst>
            <a:ext uri="{FF2B5EF4-FFF2-40B4-BE49-F238E27FC236}">
              <a16:creationId xmlns:a16="http://schemas.microsoft.com/office/drawing/2014/main" id="{B284401E-E2ED-46D9-A6E6-94F5328AFEB0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329" name="Text Box 1">
          <a:extLst>
            <a:ext uri="{FF2B5EF4-FFF2-40B4-BE49-F238E27FC236}">
              <a16:creationId xmlns:a16="http://schemas.microsoft.com/office/drawing/2014/main" id="{ACF7B579-36D2-42DA-A94D-365776F1B3C5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330" name="Text Box 1">
          <a:extLst>
            <a:ext uri="{FF2B5EF4-FFF2-40B4-BE49-F238E27FC236}">
              <a16:creationId xmlns:a16="http://schemas.microsoft.com/office/drawing/2014/main" id="{B5D31453-166B-453F-9068-29102F5FB30E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331" name="Text Box 1">
          <a:extLst>
            <a:ext uri="{FF2B5EF4-FFF2-40B4-BE49-F238E27FC236}">
              <a16:creationId xmlns:a16="http://schemas.microsoft.com/office/drawing/2014/main" id="{AFC89016-B852-478B-8738-951158375C04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332" name="Text Box 1">
          <a:extLst>
            <a:ext uri="{FF2B5EF4-FFF2-40B4-BE49-F238E27FC236}">
              <a16:creationId xmlns:a16="http://schemas.microsoft.com/office/drawing/2014/main" id="{6AEEC611-9938-4471-96FA-531AAE398B6F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333" name="Text Box 1">
          <a:extLst>
            <a:ext uri="{FF2B5EF4-FFF2-40B4-BE49-F238E27FC236}">
              <a16:creationId xmlns:a16="http://schemas.microsoft.com/office/drawing/2014/main" id="{3693A0DE-9D0C-4F75-A42F-03F176CBA633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334" name="Text Box 1">
          <a:extLst>
            <a:ext uri="{FF2B5EF4-FFF2-40B4-BE49-F238E27FC236}">
              <a16:creationId xmlns:a16="http://schemas.microsoft.com/office/drawing/2014/main" id="{1F2F6484-860E-4B30-81AE-E256EC6C584B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335" name="Text Box 1">
          <a:extLst>
            <a:ext uri="{FF2B5EF4-FFF2-40B4-BE49-F238E27FC236}">
              <a16:creationId xmlns:a16="http://schemas.microsoft.com/office/drawing/2014/main" id="{3FAAC591-4A31-49CD-90AB-8DAA02C68F84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336" name="Text Box 1">
          <a:extLst>
            <a:ext uri="{FF2B5EF4-FFF2-40B4-BE49-F238E27FC236}">
              <a16:creationId xmlns:a16="http://schemas.microsoft.com/office/drawing/2014/main" id="{CEA15FAF-B9FD-4098-B3CB-80E5C63F8B07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337" name="Text Box 1">
          <a:extLst>
            <a:ext uri="{FF2B5EF4-FFF2-40B4-BE49-F238E27FC236}">
              <a16:creationId xmlns:a16="http://schemas.microsoft.com/office/drawing/2014/main" id="{15BC4DD2-6D4A-4639-AFFF-84C42AE6785B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338" name="Text Box 1">
          <a:extLst>
            <a:ext uri="{FF2B5EF4-FFF2-40B4-BE49-F238E27FC236}">
              <a16:creationId xmlns:a16="http://schemas.microsoft.com/office/drawing/2014/main" id="{2F97E285-82F2-4226-82FD-72C2414BD37E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339" name="Text Box 1">
          <a:extLst>
            <a:ext uri="{FF2B5EF4-FFF2-40B4-BE49-F238E27FC236}">
              <a16:creationId xmlns:a16="http://schemas.microsoft.com/office/drawing/2014/main" id="{12DFD99F-52E4-4424-87C5-FEBD4BB66495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340" name="Text Box 1">
          <a:extLst>
            <a:ext uri="{FF2B5EF4-FFF2-40B4-BE49-F238E27FC236}">
              <a16:creationId xmlns:a16="http://schemas.microsoft.com/office/drawing/2014/main" id="{E0E9886E-03BF-42DC-92F2-4CCD89761871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341" name="Text Box 1">
          <a:extLst>
            <a:ext uri="{FF2B5EF4-FFF2-40B4-BE49-F238E27FC236}">
              <a16:creationId xmlns:a16="http://schemas.microsoft.com/office/drawing/2014/main" id="{64E471EA-8085-459D-AAC1-187E4305E0D2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342" name="Text Box 1">
          <a:extLst>
            <a:ext uri="{FF2B5EF4-FFF2-40B4-BE49-F238E27FC236}">
              <a16:creationId xmlns:a16="http://schemas.microsoft.com/office/drawing/2014/main" id="{40C2FD68-0E60-4CF6-A066-F34A7939F74C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343" name="Text Box 1">
          <a:extLst>
            <a:ext uri="{FF2B5EF4-FFF2-40B4-BE49-F238E27FC236}">
              <a16:creationId xmlns:a16="http://schemas.microsoft.com/office/drawing/2014/main" id="{9C1A762A-1DE7-40AF-B7FF-D50190294EFC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134</xdr:row>
      <xdr:rowOff>0</xdr:rowOff>
    </xdr:from>
    <xdr:ext cx="57150" cy="809625"/>
    <xdr:sp macro="" textlink="">
      <xdr:nvSpPr>
        <xdr:cNvPr id="3344" name="Text Box 1">
          <a:extLst>
            <a:ext uri="{FF2B5EF4-FFF2-40B4-BE49-F238E27FC236}">
              <a16:creationId xmlns:a16="http://schemas.microsoft.com/office/drawing/2014/main" id="{C041DDC6-C2DC-4DF7-8BCF-883BB3ABC2E8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134</xdr:row>
      <xdr:rowOff>0</xdr:rowOff>
    </xdr:from>
    <xdr:ext cx="57150" cy="809625"/>
    <xdr:sp macro="" textlink="">
      <xdr:nvSpPr>
        <xdr:cNvPr id="3345" name="Text Box 1">
          <a:extLst>
            <a:ext uri="{FF2B5EF4-FFF2-40B4-BE49-F238E27FC236}">
              <a16:creationId xmlns:a16="http://schemas.microsoft.com/office/drawing/2014/main" id="{51845F17-E807-44C5-9440-4AD0C7D45BA8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134</xdr:row>
      <xdr:rowOff>0</xdr:rowOff>
    </xdr:from>
    <xdr:ext cx="57150" cy="809625"/>
    <xdr:sp macro="" textlink="">
      <xdr:nvSpPr>
        <xdr:cNvPr id="3346" name="Text Box 1">
          <a:extLst>
            <a:ext uri="{FF2B5EF4-FFF2-40B4-BE49-F238E27FC236}">
              <a16:creationId xmlns:a16="http://schemas.microsoft.com/office/drawing/2014/main" id="{1D6C572C-AE53-4F53-86AF-FE1B0CCEC821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134</xdr:row>
      <xdr:rowOff>0</xdr:rowOff>
    </xdr:from>
    <xdr:ext cx="57150" cy="809625"/>
    <xdr:sp macro="" textlink="">
      <xdr:nvSpPr>
        <xdr:cNvPr id="3347" name="Text Box 1">
          <a:extLst>
            <a:ext uri="{FF2B5EF4-FFF2-40B4-BE49-F238E27FC236}">
              <a16:creationId xmlns:a16="http://schemas.microsoft.com/office/drawing/2014/main" id="{B9D1E945-DE21-4581-AD54-192AA98E1700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134</xdr:row>
      <xdr:rowOff>0</xdr:rowOff>
    </xdr:from>
    <xdr:ext cx="57150" cy="809625"/>
    <xdr:sp macro="" textlink="">
      <xdr:nvSpPr>
        <xdr:cNvPr id="3348" name="Text Box 1">
          <a:extLst>
            <a:ext uri="{FF2B5EF4-FFF2-40B4-BE49-F238E27FC236}">
              <a16:creationId xmlns:a16="http://schemas.microsoft.com/office/drawing/2014/main" id="{9157477C-8EF8-4DE9-9EB0-224347F1B069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134</xdr:row>
      <xdr:rowOff>0</xdr:rowOff>
    </xdr:from>
    <xdr:ext cx="57150" cy="809625"/>
    <xdr:sp macro="" textlink="">
      <xdr:nvSpPr>
        <xdr:cNvPr id="3349" name="Text Box 1">
          <a:extLst>
            <a:ext uri="{FF2B5EF4-FFF2-40B4-BE49-F238E27FC236}">
              <a16:creationId xmlns:a16="http://schemas.microsoft.com/office/drawing/2014/main" id="{DA7AB09A-6B1B-4A93-A18F-E8ADFD38700E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350" name="Text Box 1">
          <a:extLst>
            <a:ext uri="{FF2B5EF4-FFF2-40B4-BE49-F238E27FC236}">
              <a16:creationId xmlns:a16="http://schemas.microsoft.com/office/drawing/2014/main" id="{01D63D73-97B9-417E-82E4-086BAEB90692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351" name="Text Box 1">
          <a:extLst>
            <a:ext uri="{FF2B5EF4-FFF2-40B4-BE49-F238E27FC236}">
              <a16:creationId xmlns:a16="http://schemas.microsoft.com/office/drawing/2014/main" id="{59653E5A-E68D-468D-B908-FF0AC2D7CF35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352" name="Text Box 1">
          <a:extLst>
            <a:ext uri="{FF2B5EF4-FFF2-40B4-BE49-F238E27FC236}">
              <a16:creationId xmlns:a16="http://schemas.microsoft.com/office/drawing/2014/main" id="{B4F5B609-F094-4DA7-BDB1-0020DC8B2725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353" name="Text Box 1">
          <a:extLst>
            <a:ext uri="{FF2B5EF4-FFF2-40B4-BE49-F238E27FC236}">
              <a16:creationId xmlns:a16="http://schemas.microsoft.com/office/drawing/2014/main" id="{BA043AB2-A514-478C-B961-980CAC12A7C6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354" name="Text Box 1">
          <a:extLst>
            <a:ext uri="{FF2B5EF4-FFF2-40B4-BE49-F238E27FC236}">
              <a16:creationId xmlns:a16="http://schemas.microsoft.com/office/drawing/2014/main" id="{279B26F9-AE44-45FA-B8C3-CF6D7C8E70CA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355" name="Text Box 1">
          <a:extLst>
            <a:ext uri="{FF2B5EF4-FFF2-40B4-BE49-F238E27FC236}">
              <a16:creationId xmlns:a16="http://schemas.microsoft.com/office/drawing/2014/main" id="{B4DD81DD-E4A2-4D43-A4DB-7853C715EA3C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356" name="Text Box 1">
          <a:extLst>
            <a:ext uri="{FF2B5EF4-FFF2-40B4-BE49-F238E27FC236}">
              <a16:creationId xmlns:a16="http://schemas.microsoft.com/office/drawing/2014/main" id="{3CFDC25B-5583-4B79-BFD5-0FE8A4EECF69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357" name="Text Box 1">
          <a:extLst>
            <a:ext uri="{FF2B5EF4-FFF2-40B4-BE49-F238E27FC236}">
              <a16:creationId xmlns:a16="http://schemas.microsoft.com/office/drawing/2014/main" id="{48327263-9932-46CF-BE51-E3EAFE3270B0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358" name="Text Box 1">
          <a:extLst>
            <a:ext uri="{FF2B5EF4-FFF2-40B4-BE49-F238E27FC236}">
              <a16:creationId xmlns:a16="http://schemas.microsoft.com/office/drawing/2014/main" id="{D532ABC6-8D76-4D52-846A-BA6D148CC373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359" name="Text Box 1">
          <a:extLst>
            <a:ext uri="{FF2B5EF4-FFF2-40B4-BE49-F238E27FC236}">
              <a16:creationId xmlns:a16="http://schemas.microsoft.com/office/drawing/2014/main" id="{187F32B1-2402-4E17-9874-C7429E3D5767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360" name="Text Box 1">
          <a:extLst>
            <a:ext uri="{FF2B5EF4-FFF2-40B4-BE49-F238E27FC236}">
              <a16:creationId xmlns:a16="http://schemas.microsoft.com/office/drawing/2014/main" id="{08008A59-9EB6-4E74-A726-FA730846A0FF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361" name="Text Box 1">
          <a:extLst>
            <a:ext uri="{FF2B5EF4-FFF2-40B4-BE49-F238E27FC236}">
              <a16:creationId xmlns:a16="http://schemas.microsoft.com/office/drawing/2014/main" id="{465AB640-5A62-4AB4-AB61-9F8437B4412E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362" name="Text Box 1">
          <a:extLst>
            <a:ext uri="{FF2B5EF4-FFF2-40B4-BE49-F238E27FC236}">
              <a16:creationId xmlns:a16="http://schemas.microsoft.com/office/drawing/2014/main" id="{E75A1631-BC1F-4DE2-865F-B98D3ACC0483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363" name="Text Box 1">
          <a:extLst>
            <a:ext uri="{FF2B5EF4-FFF2-40B4-BE49-F238E27FC236}">
              <a16:creationId xmlns:a16="http://schemas.microsoft.com/office/drawing/2014/main" id="{D0730675-9F27-4487-BA24-5810A2080D1E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364" name="Text Box 1">
          <a:extLst>
            <a:ext uri="{FF2B5EF4-FFF2-40B4-BE49-F238E27FC236}">
              <a16:creationId xmlns:a16="http://schemas.microsoft.com/office/drawing/2014/main" id="{5F96F47E-CA75-48DE-BF35-982715623A6C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365" name="Text Box 1">
          <a:extLst>
            <a:ext uri="{FF2B5EF4-FFF2-40B4-BE49-F238E27FC236}">
              <a16:creationId xmlns:a16="http://schemas.microsoft.com/office/drawing/2014/main" id="{FFEEC440-A844-4AC9-ACBA-E0D5529A23A3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366" name="Text Box 1">
          <a:extLst>
            <a:ext uri="{FF2B5EF4-FFF2-40B4-BE49-F238E27FC236}">
              <a16:creationId xmlns:a16="http://schemas.microsoft.com/office/drawing/2014/main" id="{DD14CB06-6FB7-420E-8EB2-A82D00A0411D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367" name="Text Box 1">
          <a:extLst>
            <a:ext uri="{FF2B5EF4-FFF2-40B4-BE49-F238E27FC236}">
              <a16:creationId xmlns:a16="http://schemas.microsoft.com/office/drawing/2014/main" id="{E4E75F9A-0E1A-47DA-991D-8BBBBD8E3F77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368" name="Text Box 1">
          <a:extLst>
            <a:ext uri="{FF2B5EF4-FFF2-40B4-BE49-F238E27FC236}">
              <a16:creationId xmlns:a16="http://schemas.microsoft.com/office/drawing/2014/main" id="{35092959-DEF5-4B87-A0D9-41B858E9951A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369" name="Text Box 1">
          <a:extLst>
            <a:ext uri="{FF2B5EF4-FFF2-40B4-BE49-F238E27FC236}">
              <a16:creationId xmlns:a16="http://schemas.microsoft.com/office/drawing/2014/main" id="{58DE4F0F-5281-4FAE-B665-76EB8554BCA0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370" name="Text Box 1">
          <a:extLst>
            <a:ext uri="{FF2B5EF4-FFF2-40B4-BE49-F238E27FC236}">
              <a16:creationId xmlns:a16="http://schemas.microsoft.com/office/drawing/2014/main" id="{770EACA2-F91C-478B-A091-C64860C99000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371" name="Text Box 1">
          <a:extLst>
            <a:ext uri="{FF2B5EF4-FFF2-40B4-BE49-F238E27FC236}">
              <a16:creationId xmlns:a16="http://schemas.microsoft.com/office/drawing/2014/main" id="{4150732C-C0BA-4997-B0EC-3074412FDC0E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372" name="Text Box 1">
          <a:extLst>
            <a:ext uri="{FF2B5EF4-FFF2-40B4-BE49-F238E27FC236}">
              <a16:creationId xmlns:a16="http://schemas.microsoft.com/office/drawing/2014/main" id="{4846C840-2C83-4D5D-88C1-E71D8CFE1745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373" name="Text Box 1">
          <a:extLst>
            <a:ext uri="{FF2B5EF4-FFF2-40B4-BE49-F238E27FC236}">
              <a16:creationId xmlns:a16="http://schemas.microsoft.com/office/drawing/2014/main" id="{630B8A65-0A2B-4673-882B-90332BE2E51C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374" name="Text Box 1">
          <a:extLst>
            <a:ext uri="{FF2B5EF4-FFF2-40B4-BE49-F238E27FC236}">
              <a16:creationId xmlns:a16="http://schemas.microsoft.com/office/drawing/2014/main" id="{3C201573-9054-4C0B-9272-EE11907C8254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375" name="Text Box 1">
          <a:extLst>
            <a:ext uri="{FF2B5EF4-FFF2-40B4-BE49-F238E27FC236}">
              <a16:creationId xmlns:a16="http://schemas.microsoft.com/office/drawing/2014/main" id="{16765C85-B311-4025-B575-34F581BA3903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376" name="Text Box 1">
          <a:extLst>
            <a:ext uri="{FF2B5EF4-FFF2-40B4-BE49-F238E27FC236}">
              <a16:creationId xmlns:a16="http://schemas.microsoft.com/office/drawing/2014/main" id="{01B0D796-A309-497B-8775-A5CF300572C0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377" name="Text Box 1">
          <a:extLst>
            <a:ext uri="{FF2B5EF4-FFF2-40B4-BE49-F238E27FC236}">
              <a16:creationId xmlns:a16="http://schemas.microsoft.com/office/drawing/2014/main" id="{CF3D7B75-D6AB-40A1-B829-C7677A7E1BB3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378" name="Text Box 1">
          <a:extLst>
            <a:ext uri="{FF2B5EF4-FFF2-40B4-BE49-F238E27FC236}">
              <a16:creationId xmlns:a16="http://schemas.microsoft.com/office/drawing/2014/main" id="{13603D7F-90C3-42A0-9D35-4A732B7984C9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379" name="Text Box 1">
          <a:extLst>
            <a:ext uri="{FF2B5EF4-FFF2-40B4-BE49-F238E27FC236}">
              <a16:creationId xmlns:a16="http://schemas.microsoft.com/office/drawing/2014/main" id="{8587BCE2-DE6C-467A-A975-38EE65936EF5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380" name="Text Box 1">
          <a:extLst>
            <a:ext uri="{FF2B5EF4-FFF2-40B4-BE49-F238E27FC236}">
              <a16:creationId xmlns:a16="http://schemas.microsoft.com/office/drawing/2014/main" id="{6C6D08A9-E3FB-4E8D-AFF2-359193315D8D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381" name="Text Box 1">
          <a:extLst>
            <a:ext uri="{FF2B5EF4-FFF2-40B4-BE49-F238E27FC236}">
              <a16:creationId xmlns:a16="http://schemas.microsoft.com/office/drawing/2014/main" id="{2A3E7C3D-54DE-499A-9055-4F0BFD7DD5D8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382" name="Text Box 1">
          <a:extLst>
            <a:ext uri="{FF2B5EF4-FFF2-40B4-BE49-F238E27FC236}">
              <a16:creationId xmlns:a16="http://schemas.microsoft.com/office/drawing/2014/main" id="{365B5EE1-B3E0-4919-AFAE-4EC52AB9C3F4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383" name="Text Box 1">
          <a:extLst>
            <a:ext uri="{FF2B5EF4-FFF2-40B4-BE49-F238E27FC236}">
              <a16:creationId xmlns:a16="http://schemas.microsoft.com/office/drawing/2014/main" id="{054BC9DF-0C62-4EC3-A1CD-DD1EC5F09D4B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384" name="Text Box 1">
          <a:extLst>
            <a:ext uri="{FF2B5EF4-FFF2-40B4-BE49-F238E27FC236}">
              <a16:creationId xmlns:a16="http://schemas.microsoft.com/office/drawing/2014/main" id="{5CA4B741-683A-4683-970F-C468CEA257D3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385" name="Text Box 1">
          <a:extLst>
            <a:ext uri="{FF2B5EF4-FFF2-40B4-BE49-F238E27FC236}">
              <a16:creationId xmlns:a16="http://schemas.microsoft.com/office/drawing/2014/main" id="{0A9FF4B8-5454-4B13-96A6-21449FD076E0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386" name="Text Box 1">
          <a:extLst>
            <a:ext uri="{FF2B5EF4-FFF2-40B4-BE49-F238E27FC236}">
              <a16:creationId xmlns:a16="http://schemas.microsoft.com/office/drawing/2014/main" id="{011F5735-5741-4124-84FF-0300CA731AF9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387" name="Text Box 1">
          <a:extLst>
            <a:ext uri="{FF2B5EF4-FFF2-40B4-BE49-F238E27FC236}">
              <a16:creationId xmlns:a16="http://schemas.microsoft.com/office/drawing/2014/main" id="{9DD373E0-11B7-4AAE-8C66-14CB9436A01C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388" name="Text Box 1">
          <a:extLst>
            <a:ext uri="{FF2B5EF4-FFF2-40B4-BE49-F238E27FC236}">
              <a16:creationId xmlns:a16="http://schemas.microsoft.com/office/drawing/2014/main" id="{C436E1EF-34D0-4A98-AE67-9BA36171D18F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389" name="Text Box 1">
          <a:extLst>
            <a:ext uri="{FF2B5EF4-FFF2-40B4-BE49-F238E27FC236}">
              <a16:creationId xmlns:a16="http://schemas.microsoft.com/office/drawing/2014/main" id="{596B59C9-B4E0-4C65-95BF-D962F9285D20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390" name="Text Box 1">
          <a:extLst>
            <a:ext uri="{FF2B5EF4-FFF2-40B4-BE49-F238E27FC236}">
              <a16:creationId xmlns:a16="http://schemas.microsoft.com/office/drawing/2014/main" id="{2A51753E-4E27-4309-955B-89FF397F0954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391" name="Text Box 1">
          <a:extLst>
            <a:ext uri="{FF2B5EF4-FFF2-40B4-BE49-F238E27FC236}">
              <a16:creationId xmlns:a16="http://schemas.microsoft.com/office/drawing/2014/main" id="{1D546F3C-E4F0-4393-8E60-4C166E35ABFD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392" name="Text Box 1">
          <a:extLst>
            <a:ext uri="{FF2B5EF4-FFF2-40B4-BE49-F238E27FC236}">
              <a16:creationId xmlns:a16="http://schemas.microsoft.com/office/drawing/2014/main" id="{36B534D5-B70E-445F-830E-094956D5E058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393" name="Text Box 1">
          <a:extLst>
            <a:ext uri="{FF2B5EF4-FFF2-40B4-BE49-F238E27FC236}">
              <a16:creationId xmlns:a16="http://schemas.microsoft.com/office/drawing/2014/main" id="{EB7D47D5-6E28-44F4-AD05-9554287A810E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394" name="Text Box 1">
          <a:extLst>
            <a:ext uri="{FF2B5EF4-FFF2-40B4-BE49-F238E27FC236}">
              <a16:creationId xmlns:a16="http://schemas.microsoft.com/office/drawing/2014/main" id="{6C9D081B-E247-4BD6-B086-C43EB45B290F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395" name="Text Box 1">
          <a:extLst>
            <a:ext uri="{FF2B5EF4-FFF2-40B4-BE49-F238E27FC236}">
              <a16:creationId xmlns:a16="http://schemas.microsoft.com/office/drawing/2014/main" id="{9CAA5279-7FDF-4D11-A704-E2D66F98A91C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396" name="Text Box 1">
          <a:extLst>
            <a:ext uri="{FF2B5EF4-FFF2-40B4-BE49-F238E27FC236}">
              <a16:creationId xmlns:a16="http://schemas.microsoft.com/office/drawing/2014/main" id="{633F62F6-4D60-46C6-88C7-C5F0DA923D4E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397" name="Text Box 1">
          <a:extLst>
            <a:ext uri="{FF2B5EF4-FFF2-40B4-BE49-F238E27FC236}">
              <a16:creationId xmlns:a16="http://schemas.microsoft.com/office/drawing/2014/main" id="{B022275F-25A5-4188-9BC8-BEDEDF467576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134</xdr:row>
      <xdr:rowOff>0</xdr:rowOff>
    </xdr:from>
    <xdr:ext cx="57150" cy="809625"/>
    <xdr:sp macro="" textlink="">
      <xdr:nvSpPr>
        <xdr:cNvPr id="3398" name="Text Box 1">
          <a:extLst>
            <a:ext uri="{FF2B5EF4-FFF2-40B4-BE49-F238E27FC236}">
              <a16:creationId xmlns:a16="http://schemas.microsoft.com/office/drawing/2014/main" id="{692A7440-CF1B-4CCA-887E-F4425FB48FDD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134</xdr:row>
      <xdr:rowOff>0</xdr:rowOff>
    </xdr:from>
    <xdr:ext cx="57150" cy="809625"/>
    <xdr:sp macro="" textlink="">
      <xdr:nvSpPr>
        <xdr:cNvPr id="3399" name="Text Box 1">
          <a:extLst>
            <a:ext uri="{FF2B5EF4-FFF2-40B4-BE49-F238E27FC236}">
              <a16:creationId xmlns:a16="http://schemas.microsoft.com/office/drawing/2014/main" id="{0F5F00DC-1A18-491B-9243-D6712C32E4B2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134</xdr:row>
      <xdr:rowOff>0</xdr:rowOff>
    </xdr:from>
    <xdr:ext cx="57150" cy="809625"/>
    <xdr:sp macro="" textlink="">
      <xdr:nvSpPr>
        <xdr:cNvPr id="3400" name="Text Box 1">
          <a:extLst>
            <a:ext uri="{FF2B5EF4-FFF2-40B4-BE49-F238E27FC236}">
              <a16:creationId xmlns:a16="http://schemas.microsoft.com/office/drawing/2014/main" id="{0D8F6C0D-CED9-4282-8B3A-E801B557AA70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134</xdr:row>
      <xdr:rowOff>0</xdr:rowOff>
    </xdr:from>
    <xdr:ext cx="57150" cy="809625"/>
    <xdr:sp macro="" textlink="">
      <xdr:nvSpPr>
        <xdr:cNvPr id="3401" name="Text Box 1">
          <a:extLst>
            <a:ext uri="{FF2B5EF4-FFF2-40B4-BE49-F238E27FC236}">
              <a16:creationId xmlns:a16="http://schemas.microsoft.com/office/drawing/2014/main" id="{52AD43B2-D0DD-4091-9065-A7125F5E69D7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134</xdr:row>
      <xdr:rowOff>0</xdr:rowOff>
    </xdr:from>
    <xdr:ext cx="57150" cy="809625"/>
    <xdr:sp macro="" textlink="">
      <xdr:nvSpPr>
        <xdr:cNvPr id="3402" name="Text Box 1">
          <a:extLst>
            <a:ext uri="{FF2B5EF4-FFF2-40B4-BE49-F238E27FC236}">
              <a16:creationId xmlns:a16="http://schemas.microsoft.com/office/drawing/2014/main" id="{95632820-53B1-4523-9177-E7F38A8CE86A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134</xdr:row>
      <xdr:rowOff>0</xdr:rowOff>
    </xdr:from>
    <xdr:ext cx="57150" cy="809625"/>
    <xdr:sp macro="" textlink="">
      <xdr:nvSpPr>
        <xdr:cNvPr id="3403" name="Text Box 1">
          <a:extLst>
            <a:ext uri="{FF2B5EF4-FFF2-40B4-BE49-F238E27FC236}">
              <a16:creationId xmlns:a16="http://schemas.microsoft.com/office/drawing/2014/main" id="{5279B67D-912A-4C5B-A313-5EC6C0D354DA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404" name="Text Box 1">
          <a:extLst>
            <a:ext uri="{FF2B5EF4-FFF2-40B4-BE49-F238E27FC236}">
              <a16:creationId xmlns:a16="http://schemas.microsoft.com/office/drawing/2014/main" id="{594BEF0A-4C48-43A0-B7F7-6EAAE31D232D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405" name="Text Box 1">
          <a:extLst>
            <a:ext uri="{FF2B5EF4-FFF2-40B4-BE49-F238E27FC236}">
              <a16:creationId xmlns:a16="http://schemas.microsoft.com/office/drawing/2014/main" id="{AFB2EEED-3E8D-48E3-AD1D-8966B3650E42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406" name="Text Box 1">
          <a:extLst>
            <a:ext uri="{FF2B5EF4-FFF2-40B4-BE49-F238E27FC236}">
              <a16:creationId xmlns:a16="http://schemas.microsoft.com/office/drawing/2014/main" id="{1484BCFF-0247-4EAE-A9F0-EF8CB68A889A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407" name="Text Box 1">
          <a:extLst>
            <a:ext uri="{FF2B5EF4-FFF2-40B4-BE49-F238E27FC236}">
              <a16:creationId xmlns:a16="http://schemas.microsoft.com/office/drawing/2014/main" id="{5B77CFE3-2BEC-47AF-89FA-B078250C2466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408" name="Text Box 1">
          <a:extLst>
            <a:ext uri="{FF2B5EF4-FFF2-40B4-BE49-F238E27FC236}">
              <a16:creationId xmlns:a16="http://schemas.microsoft.com/office/drawing/2014/main" id="{D5BE4229-A17A-4451-8059-36482A54E7AA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409" name="Text Box 1">
          <a:extLst>
            <a:ext uri="{FF2B5EF4-FFF2-40B4-BE49-F238E27FC236}">
              <a16:creationId xmlns:a16="http://schemas.microsoft.com/office/drawing/2014/main" id="{3DB06A33-D6EF-458D-8BC5-822C53BB4DA5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410" name="Text Box 1">
          <a:extLst>
            <a:ext uri="{FF2B5EF4-FFF2-40B4-BE49-F238E27FC236}">
              <a16:creationId xmlns:a16="http://schemas.microsoft.com/office/drawing/2014/main" id="{0E914A33-D19F-49CE-BE5B-94D5C1B1A7EF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411" name="Text Box 1">
          <a:extLst>
            <a:ext uri="{FF2B5EF4-FFF2-40B4-BE49-F238E27FC236}">
              <a16:creationId xmlns:a16="http://schemas.microsoft.com/office/drawing/2014/main" id="{696C75D4-DB0E-4A5B-A422-9C0088EFD7B3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412" name="Text Box 1">
          <a:extLst>
            <a:ext uri="{FF2B5EF4-FFF2-40B4-BE49-F238E27FC236}">
              <a16:creationId xmlns:a16="http://schemas.microsoft.com/office/drawing/2014/main" id="{7DB64C0A-BDD9-4B9D-A610-94714ECD6A33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413" name="Text Box 1">
          <a:extLst>
            <a:ext uri="{FF2B5EF4-FFF2-40B4-BE49-F238E27FC236}">
              <a16:creationId xmlns:a16="http://schemas.microsoft.com/office/drawing/2014/main" id="{B22B0377-2128-4F2E-85A3-1A2C605AED76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414" name="Text Box 1">
          <a:extLst>
            <a:ext uri="{FF2B5EF4-FFF2-40B4-BE49-F238E27FC236}">
              <a16:creationId xmlns:a16="http://schemas.microsoft.com/office/drawing/2014/main" id="{51A5C2FF-7213-4267-84D5-2ABD932F6226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415" name="Text Box 1">
          <a:extLst>
            <a:ext uri="{FF2B5EF4-FFF2-40B4-BE49-F238E27FC236}">
              <a16:creationId xmlns:a16="http://schemas.microsoft.com/office/drawing/2014/main" id="{A383530E-37DB-4E60-9CE6-0332A94AD954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416" name="Text Box 1">
          <a:extLst>
            <a:ext uri="{FF2B5EF4-FFF2-40B4-BE49-F238E27FC236}">
              <a16:creationId xmlns:a16="http://schemas.microsoft.com/office/drawing/2014/main" id="{C4FDE634-6F65-448E-A22E-47249C028F3C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417" name="Text Box 1">
          <a:extLst>
            <a:ext uri="{FF2B5EF4-FFF2-40B4-BE49-F238E27FC236}">
              <a16:creationId xmlns:a16="http://schemas.microsoft.com/office/drawing/2014/main" id="{CB5F576E-D4DD-4424-863B-70C5AABA9463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418" name="Text Box 1">
          <a:extLst>
            <a:ext uri="{FF2B5EF4-FFF2-40B4-BE49-F238E27FC236}">
              <a16:creationId xmlns:a16="http://schemas.microsoft.com/office/drawing/2014/main" id="{8F34672E-1AE3-4309-91D8-4BB35FAEFB31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419" name="Text Box 1">
          <a:extLst>
            <a:ext uri="{FF2B5EF4-FFF2-40B4-BE49-F238E27FC236}">
              <a16:creationId xmlns:a16="http://schemas.microsoft.com/office/drawing/2014/main" id="{41667D11-2BE9-4854-B978-81EC5E1DA836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420" name="Text Box 1">
          <a:extLst>
            <a:ext uri="{FF2B5EF4-FFF2-40B4-BE49-F238E27FC236}">
              <a16:creationId xmlns:a16="http://schemas.microsoft.com/office/drawing/2014/main" id="{61D70521-364A-4128-A143-8A247E64F465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421" name="Text Box 1">
          <a:extLst>
            <a:ext uri="{FF2B5EF4-FFF2-40B4-BE49-F238E27FC236}">
              <a16:creationId xmlns:a16="http://schemas.microsoft.com/office/drawing/2014/main" id="{E766F8F1-874D-4CBA-968C-CCDE15E4A572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422" name="Text Box 1">
          <a:extLst>
            <a:ext uri="{FF2B5EF4-FFF2-40B4-BE49-F238E27FC236}">
              <a16:creationId xmlns:a16="http://schemas.microsoft.com/office/drawing/2014/main" id="{D951E5B8-2F0B-493A-8119-98B63E920B9A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423" name="Text Box 1">
          <a:extLst>
            <a:ext uri="{FF2B5EF4-FFF2-40B4-BE49-F238E27FC236}">
              <a16:creationId xmlns:a16="http://schemas.microsoft.com/office/drawing/2014/main" id="{5D1CCEC1-F972-479D-9290-3FD64A2EE91F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424" name="Text Box 1">
          <a:extLst>
            <a:ext uri="{FF2B5EF4-FFF2-40B4-BE49-F238E27FC236}">
              <a16:creationId xmlns:a16="http://schemas.microsoft.com/office/drawing/2014/main" id="{E04F0F6A-66AD-4D22-A7D1-96235723FB38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425" name="Text Box 1">
          <a:extLst>
            <a:ext uri="{FF2B5EF4-FFF2-40B4-BE49-F238E27FC236}">
              <a16:creationId xmlns:a16="http://schemas.microsoft.com/office/drawing/2014/main" id="{91C181A4-7CDB-40B0-A829-945C4182365D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426" name="Text Box 1">
          <a:extLst>
            <a:ext uri="{FF2B5EF4-FFF2-40B4-BE49-F238E27FC236}">
              <a16:creationId xmlns:a16="http://schemas.microsoft.com/office/drawing/2014/main" id="{5E5597C8-A6E0-42AF-869F-7660FDE3549E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427" name="Text Box 1">
          <a:extLst>
            <a:ext uri="{FF2B5EF4-FFF2-40B4-BE49-F238E27FC236}">
              <a16:creationId xmlns:a16="http://schemas.microsoft.com/office/drawing/2014/main" id="{6FB89B0F-34FD-4AD3-BC64-84C552BF555D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428" name="Text Box 1">
          <a:extLst>
            <a:ext uri="{FF2B5EF4-FFF2-40B4-BE49-F238E27FC236}">
              <a16:creationId xmlns:a16="http://schemas.microsoft.com/office/drawing/2014/main" id="{10DBBFBE-1B38-4D19-9F68-EF0076C5DB3B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429" name="Text Box 1">
          <a:extLst>
            <a:ext uri="{FF2B5EF4-FFF2-40B4-BE49-F238E27FC236}">
              <a16:creationId xmlns:a16="http://schemas.microsoft.com/office/drawing/2014/main" id="{53DBD0B6-C46B-4368-9643-EC1ECC5133D0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430" name="Text Box 1">
          <a:extLst>
            <a:ext uri="{FF2B5EF4-FFF2-40B4-BE49-F238E27FC236}">
              <a16:creationId xmlns:a16="http://schemas.microsoft.com/office/drawing/2014/main" id="{D8D8EDB1-336A-4C73-A094-1B8F303C667C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431" name="Text Box 1">
          <a:extLst>
            <a:ext uri="{FF2B5EF4-FFF2-40B4-BE49-F238E27FC236}">
              <a16:creationId xmlns:a16="http://schemas.microsoft.com/office/drawing/2014/main" id="{50608438-590D-4F45-ADF2-8B5AE1CAAA3B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432" name="Text Box 1">
          <a:extLst>
            <a:ext uri="{FF2B5EF4-FFF2-40B4-BE49-F238E27FC236}">
              <a16:creationId xmlns:a16="http://schemas.microsoft.com/office/drawing/2014/main" id="{E78F2990-8577-4F69-AB00-588CB952C75F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433" name="Text Box 1">
          <a:extLst>
            <a:ext uri="{FF2B5EF4-FFF2-40B4-BE49-F238E27FC236}">
              <a16:creationId xmlns:a16="http://schemas.microsoft.com/office/drawing/2014/main" id="{E6F24443-58C8-4697-8E36-259B933B4999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434" name="Text Box 1">
          <a:extLst>
            <a:ext uri="{FF2B5EF4-FFF2-40B4-BE49-F238E27FC236}">
              <a16:creationId xmlns:a16="http://schemas.microsoft.com/office/drawing/2014/main" id="{93DF1CF1-09E9-4871-BEF6-A99D61117F1C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435" name="Text Box 1">
          <a:extLst>
            <a:ext uri="{FF2B5EF4-FFF2-40B4-BE49-F238E27FC236}">
              <a16:creationId xmlns:a16="http://schemas.microsoft.com/office/drawing/2014/main" id="{6400BE2E-0F73-4BDC-9D88-3C75E18F1D7A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436" name="Text Box 1">
          <a:extLst>
            <a:ext uri="{FF2B5EF4-FFF2-40B4-BE49-F238E27FC236}">
              <a16:creationId xmlns:a16="http://schemas.microsoft.com/office/drawing/2014/main" id="{05B23892-6C0D-42F5-B945-CA441541CEE5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437" name="Text Box 1">
          <a:extLst>
            <a:ext uri="{FF2B5EF4-FFF2-40B4-BE49-F238E27FC236}">
              <a16:creationId xmlns:a16="http://schemas.microsoft.com/office/drawing/2014/main" id="{0DB9B1D2-681B-4BAA-A822-8DA0D0C19970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438" name="Text Box 1">
          <a:extLst>
            <a:ext uri="{FF2B5EF4-FFF2-40B4-BE49-F238E27FC236}">
              <a16:creationId xmlns:a16="http://schemas.microsoft.com/office/drawing/2014/main" id="{BC2BB85F-092F-4A3E-9154-49ED58F1569C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439" name="Text Box 1">
          <a:extLst>
            <a:ext uri="{FF2B5EF4-FFF2-40B4-BE49-F238E27FC236}">
              <a16:creationId xmlns:a16="http://schemas.microsoft.com/office/drawing/2014/main" id="{739F8A1F-4E2A-4749-99F9-20719D2C3E6F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440" name="Text Box 1">
          <a:extLst>
            <a:ext uri="{FF2B5EF4-FFF2-40B4-BE49-F238E27FC236}">
              <a16:creationId xmlns:a16="http://schemas.microsoft.com/office/drawing/2014/main" id="{BFE1E760-D7EC-4BC4-A521-70F1758B25F6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441" name="Text Box 1">
          <a:extLst>
            <a:ext uri="{FF2B5EF4-FFF2-40B4-BE49-F238E27FC236}">
              <a16:creationId xmlns:a16="http://schemas.microsoft.com/office/drawing/2014/main" id="{D9C8250B-CAEA-4EAE-AE5F-33EA95FBC501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442" name="Text Box 1">
          <a:extLst>
            <a:ext uri="{FF2B5EF4-FFF2-40B4-BE49-F238E27FC236}">
              <a16:creationId xmlns:a16="http://schemas.microsoft.com/office/drawing/2014/main" id="{E3982E8C-5F08-42F7-AD7D-5FBB27F484AB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443" name="Text Box 1">
          <a:extLst>
            <a:ext uri="{FF2B5EF4-FFF2-40B4-BE49-F238E27FC236}">
              <a16:creationId xmlns:a16="http://schemas.microsoft.com/office/drawing/2014/main" id="{E608CB02-19E6-41A9-B7D0-4C77AB9202AC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444" name="Text Box 1">
          <a:extLst>
            <a:ext uri="{FF2B5EF4-FFF2-40B4-BE49-F238E27FC236}">
              <a16:creationId xmlns:a16="http://schemas.microsoft.com/office/drawing/2014/main" id="{E0F00951-9C08-4AB3-8EB6-273A2D1040F7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445" name="Text Box 1">
          <a:extLst>
            <a:ext uri="{FF2B5EF4-FFF2-40B4-BE49-F238E27FC236}">
              <a16:creationId xmlns:a16="http://schemas.microsoft.com/office/drawing/2014/main" id="{4073C356-233D-4B5A-8665-241BFDD56ED7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446" name="Text Box 1">
          <a:extLst>
            <a:ext uri="{FF2B5EF4-FFF2-40B4-BE49-F238E27FC236}">
              <a16:creationId xmlns:a16="http://schemas.microsoft.com/office/drawing/2014/main" id="{B8DF7648-AC9B-4C96-9CBB-DCE7C44CE54E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447" name="Text Box 1">
          <a:extLst>
            <a:ext uri="{FF2B5EF4-FFF2-40B4-BE49-F238E27FC236}">
              <a16:creationId xmlns:a16="http://schemas.microsoft.com/office/drawing/2014/main" id="{5A15DB0E-2BAB-410B-90CD-EA30232EEC4C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448" name="Text Box 1">
          <a:extLst>
            <a:ext uri="{FF2B5EF4-FFF2-40B4-BE49-F238E27FC236}">
              <a16:creationId xmlns:a16="http://schemas.microsoft.com/office/drawing/2014/main" id="{F12CE6AE-0E46-4A1B-B1EE-DD8235E2F9E6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449" name="Text Box 1">
          <a:extLst>
            <a:ext uri="{FF2B5EF4-FFF2-40B4-BE49-F238E27FC236}">
              <a16:creationId xmlns:a16="http://schemas.microsoft.com/office/drawing/2014/main" id="{AB511D4B-0633-4563-A5C2-354C282B0DA7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450" name="Text Box 1">
          <a:extLst>
            <a:ext uri="{FF2B5EF4-FFF2-40B4-BE49-F238E27FC236}">
              <a16:creationId xmlns:a16="http://schemas.microsoft.com/office/drawing/2014/main" id="{2ECA18DD-BC03-4C54-A731-DFDB480D82A3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451" name="Text Box 1">
          <a:extLst>
            <a:ext uri="{FF2B5EF4-FFF2-40B4-BE49-F238E27FC236}">
              <a16:creationId xmlns:a16="http://schemas.microsoft.com/office/drawing/2014/main" id="{C161FFB5-9028-4D39-9B5E-174B456CB304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134</xdr:row>
      <xdr:rowOff>0</xdr:rowOff>
    </xdr:from>
    <xdr:ext cx="57150" cy="809625"/>
    <xdr:sp macro="" textlink="">
      <xdr:nvSpPr>
        <xdr:cNvPr id="3452" name="Text Box 1">
          <a:extLst>
            <a:ext uri="{FF2B5EF4-FFF2-40B4-BE49-F238E27FC236}">
              <a16:creationId xmlns:a16="http://schemas.microsoft.com/office/drawing/2014/main" id="{E0D2F579-CA6A-4A3E-9AB7-7E07B2206FC3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134</xdr:row>
      <xdr:rowOff>0</xdr:rowOff>
    </xdr:from>
    <xdr:ext cx="57150" cy="809625"/>
    <xdr:sp macro="" textlink="">
      <xdr:nvSpPr>
        <xdr:cNvPr id="3453" name="Text Box 1">
          <a:extLst>
            <a:ext uri="{FF2B5EF4-FFF2-40B4-BE49-F238E27FC236}">
              <a16:creationId xmlns:a16="http://schemas.microsoft.com/office/drawing/2014/main" id="{79064C34-3CB2-4A5F-8DC9-620293E492D5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134</xdr:row>
      <xdr:rowOff>0</xdr:rowOff>
    </xdr:from>
    <xdr:ext cx="57150" cy="809625"/>
    <xdr:sp macro="" textlink="">
      <xdr:nvSpPr>
        <xdr:cNvPr id="3454" name="Text Box 1">
          <a:extLst>
            <a:ext uri="{FF2B5EF4-FFF2-40B4-BE49-F238E27FC236}">
              <a16:creationId xmlns:a16="http://schemas.microsoft.com/office/drawing/2014/main" id="{46D2DA60-AAB9-45CB-913A-23956630C7A9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134</xdr:row>
      <xdr:rowOff>0</xdr:rowOff>
    </xdr:from>
    <xdr:ext cx="57150" cy="809625"/>
    <xdr:sp macro="" textlink="">
      <xdr:nvSpPr>
        <xdr:cNvPr id="3455" name="Text Box 1">
          <a:extLst>
            <a:ext uri="{FF2B5EF4-FFF2-40B4-BE49-F238E27FC236}">
              <a16:creationId xmlns:a16="http://schemas.microsoft.com/office/drawing/2014/main" id="{2F3CDD03-564C-48DE-8CAA-CA840E4FDACE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134</xdr:row>
      <xdr:rowOff>0</xdr:rowOff>
    </xdr:from>
    <xdr:ext cx="57150" cy="809625"/>
    <xdr:sp macro="" textlink="">
      <xdr:nvSpPr>
        <xdr:cNvPr id="3456" name="Text Box 1">
          <a:extLst>
            <a:ext uri="{FF2B5EF4-FFF2-40B4-BE49-F238E27FC236}">
              <a16:creationId xmlns:a16="http://schemas.microsoft.com/office/drawing/2014/main" id="{F83BAE26-EA30-4C84-8095-5B5D17D3BEA3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134</xdr:row>
      <xdr:rowOff>0</xdr:rowOff>
    </xdr:from>
    <xdr:ext cx="57150" cy="809625"/>
    <xdr:sp macro="" textlink="">
      <xdr:nvSpPr>
        <xdr:cNvPr id="3457" name="Text Box 1">
          <a:extLst>
            <a:ext uri="{FF2B5EF4-FFF2-40B4-BE49-F238E27FC236}">
              <a16:creationId xmlns:a16="http://schemas.microsoft.com/office/drawing/2014/main" id="{F68141FC-0975-491F-B725-0CF4451A1064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458" name="Text Box 1">
          <a:extLst>
            <a:ext uri="{FF2B5EF4-FFF2-40B4-BE49-F238E27FC236}">
              <a16:creationId xmlns:a16="http://schemas.microsoft.com/office/drawing/2014/main" id="{B965ADFE-8A1D-4392-98CE-FAA0189DC439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459" name="Text Box 1">
          <a:extLst>
            <a:ext uri="{FF2B5EF4-FFF2-40B4-BE49-F238E27FC236}">
              <a16:creationId xmlns:a16="http://schemas.microsoft.com/office/drawing/2014/main" id="{664DD4E8-305B-4351-A97F-AAC236A67E52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460" name="Text Box 1">
          <a:extLst>
            <a:ext uri="{FF2B5EF4-FFF2-40B4-BE49-F238E27FC236}">
              <a16:creationId xmlns:a16="http://schemas.microsoft.com/office/drawing/2014/main" id="{FD674D93-C8B3-4DE1-B8A4-5397A624C5A2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461" name="Text Box 1">
          <a:extLst>
            <a:ext uri="{FF2B5EF4-FFF2-40B4-BE49-F238E27FC236}">
              <a16:creationId xmlns:a16="http://schemas.microsoft.com/office/drawing/2014/main" id="{15873FDD-F4DA-4462-B23C-64608423ED1F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462" name="Text Box 1">
          <a:extLst>
            <a:ext uri="{FF2B5EF4-FFF2-40B4-BE49-F238E27FC236}">
              <a16:creationId xmlns:a16="http://schemas.microsoft.com/office/drawing/2014/main" id="{4636C92F-969A-43D9-99B0-83A9BF6B4934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463" name="Text Box 1">
          <a:extLst>
            <a:ext uri="{FF2B5EF4-FFF2-40B4-BE49-F238E27FC236}">
              <a16:creationId xmlns:a16="http://schemas.microsoft.com/office/drawing/2014/main" id="{A8746113-B3A9-4501-A5BB-1E98B36CFB90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464" name="Text Box 1">
          <a:extLst>
            <a:ext uri="{FF2B5EF4-FFF2-40B4-BE49-F238E27FC236}">
              <a16:creationId xmlns:a16="http://schemas.microsoft.com/office/drawing/2014/main" id="{2DE34D56-A054-406B-ABA5-104DC2073977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465" name="Text Box 1">
          <a:extLst>
            <a:ext uri="{FF2B5EF4-FFF2-40B4-BE49-F238E27FC236}">
              <a16:creationId xmlns:a16="http://schemas.microsoft.com/office/drawing/2014/main" id="{515F12AB-8C79-45DF-9906-1B06739451D1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466" name="Text Box 1">
          <a:extLst>
            <a:ext uri="{FF2B5EF4-FFF2-40B4-BE49-F238E27FC236}">
              <a16:creationId xmlns:a16="http://schemas.microsoft.com/office/drawing/2014/main" id="{9CEF29F9-E9D7-4B65-AE9E-E1AD123F6CC5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467" name="Text Box 1">
          <a:extLst>
            <a:ext uri="{FF2B5EF4-FFF2-40B4-BE49-F238E27FC236}">
              <a16:creationId xmlns:a16="http://schemas.microsoft.com/office/drawing/2014/main" id="{E6FB37EB-E233-4C9E-83F9-D646BDF30BE0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468" name="Text Box 1">
          <a:extLst>
            <a:ext uri="{FF2B5EF4-FFF2-40B4-BE49-F238E27FC236}">
              <a16:creationId xmlns:a16="http://schemas.microsoft.com/office/drawing/2014/main" id="{86374D6B-B7F8-4DF0-A86A-E666A321A468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469" name="Text Box 1">
          <a:extLst>
            <a:ext uri="{FF2B5EF4-FFF2-40B4-BE49-F238E27FC236}">
              <a16:creationId xmlns:a16="http://schemas.microsoft.com/office/drawing/2014/main" id="{5D172785-7B1A-4D8A-A6F5-6DAB13CD9909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470" name="Text Box 1">
          <a:extLst>
            <a:ext uri="{FF2B5EF4-FFF2-40B4-BE49-F238E27FC236}">
              <a16:creationId xmlns:a16="http://schemas.microsoft.com/office/drawing/2014/main" id="{23C71645-95EB-49D0-8611-36D61F325196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471" name="Text Box 1">
          <a:extLst>
            <a:ext uri="{FF2B5EF4-FFF2-40B4-BE49-F238E27FC236}">
              <a16:creationId xmlns:a16="http://schemas.microsoft.com/office/drawing/2014/main" id="{EED6136E-369D-41A8-AD52-C8DF647A1FA3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472" name="Text Box 1">
          <a:extLst>
            <a:ext uri="{FF2B5EF4-FFF2-40B4-BE49-F238E27FC236}">
              <a16:creationId xmlns:a16="http://schemas.microsoft.com/office/drawing/2014/main" id="{AFD48459-7C05-43BB-BA55-C3168CFB482F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473" name="Text Box 1">
          <a:extLst>
            <a:ext uri="{FF2B5EF4-FFF2-40B4-BE49-F238E27FC236}">
              <a16:creationId xmlns:a16="http://schemas.microsoft.com/office/drawing/2014/main" id="{E00A45CC-1910-4DF1-B9B6-D9BECC33A337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474" name="Text Box 1">
          <a:extLst>
            <a:ext uri="{FF2B5EF4-FFF2-40B4-BE49-F238E27FC236}">
              <a16:creationId xmlns:a16="http://schemas.microsoft.com/office/drawing/2014/main" id="{B6F4590B-08BD-4D5A-BFD9-B3EA08393FD2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475" name="Text Box 1">
          <a:extLst>
            <a:ext uri="{FF2B5EF4-FFF2-40B4-BE49-F238E27FC236}">
              <a16:creationId xmlns:a16="http://schemas.microsoft.com/office/drawing/2014/main" id="{2CA4AB18-BE7B-4BE9-977F-8411CDCDBA68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476" name="Text Box 1">
          <a:extLst>
            <a:ext uri="{FF2B5EF4-FFF2-40B4-BE49-F238E27FC236}">
              <a16:creationId xmlns:a16="http://schemas.microsoft.com/office/drawing/2014/main" id="{BC8620F5-B217-486A-985A-FDA134B945CB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477" name="Text Box 1">
          <a:extLst>
            <a:ext uri="{FF2B5EF4-FFF2-40B4-BE49-F238E27FC236}">
              <a16:creationId xmlns:a16="http://schemas.microsoft.com/office/drawing/2014/main" id="{61B371BA-4F6E-4515-8DB4-4E65E4C0545C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478" name="Text Box 1">
          <a:extLst>
            <a:ext uri="{FF2B5EF4-FFF2-40B4-BE49-F238E27FC236}">
              <a16:creationId xmlns:a16="http://schemas.microsoft.com/office/drawing/2014/main" id="{071D76A0-B046-44A5-BD5B-7CC871E712A4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479" name="Text Box 1">
          <a:extLst>
            <a:ext uri="{FF2B5EF4-FFF2-40B4-BE49-F238E27FC236}">
              <a16:creationId xmlns:a16="http://schemas.microsoft.com/office/drawing/2014/main" id="{2E34A391-30F1-45EE-9DB1-22F54A2D30CC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480" name="Text Box 1">
          <a:extLst>
            <a:ext uri="{FF2B5EF4-FFF2-40B4-BE49-F238E27FC236}">
              <a16:creationId xmlns:a16="http://schemas.microsoft.com/office/drawing/2014/main" id="{C94FC642-D456-4AED-9F48-96F2DD06C6F9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481" name="Text Box 1">
          <a:extLst>
            <a:ext uri="{FF2B5EF4-FFF2-40B4-BE49-F238E27FC236}">
              <a16:creationId xmlns:a16="http://schemas.microsoft.com/office/drawing/2014/main" id="{307D04D0-D72F-4566-9C01-907D8990D674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482" name="Text Box 1">
          <a:extLst>
            <a:ext uri="{FF2B5EF4-FFF2-40B4-BE49-F238E27FC236}">
              <a16:creationId xmlns:a16="http://schemas.microsoft.com/office/drawing/2014/main" id="{99657FD3-4E55-48DE-BFFB-6B853408F41B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483" name="Text Box 1">
          <a:extLst>
            <a:ext uri="{FF2B5EF4-FFF2-40B4-BE49-F238E27FC236}">
              <a16:creationId xmlns:a16="http://schemas.microsoft.com/office/drawing/2014/main" id="{0010B746-C807-4557-A73E-BB7FF0CD73F2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484" name="Text Box 1">
          <a:extLst>
            <a:ext uri="{FF2B5EF4-FFF2-40B4-BE49-F238E27FC236}">
              <a16:creationId xmlns:a16="http://schemas.microsoft.com/office/drawing/2014/main" id="{382322CA-3E23-4605-85A3-F51148C49EF1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485" name="Text Box 1">
          <a:extLst>
            <a:ext uri="{FF2B5EF4-FFF2-40B4-BE49-F238E27FC236}">
              <a16:creationId xmlns:a16="http://schemas.microsoft.com/office/drawing/2014/main" id="{6073D5B9-A2B0-4B2F-8812-4E671DE400BA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486" name="Text Box 1">
          <a:extLst>
            <a:ext uri="{FF2B5EF4-FFF2-40B4-BE49-F238E27FC236}">
              <a16:creationId xmlns:a16="http://schemas.microsoft.com/office/drawing/2014/main" id="{DB2A1552-66E3-4686-B2B0-E5F5C993B02D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487" name="Text Box 1">
          <a:extLst>
            <a:ext uri="{FF2B5EF4-FFF2-40B4-BE49-F238E27FC236}">
              <a16:creationId xmlns:a16="http://schemas.microsoft.com/office/drawing/2014/main" id="{5E0DE48A-E55C-4650-992D-D43E44121FD3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488" name="Text Box 1">
          <a:extLst>
            <a:ext uri="{FF2B5EF4-FFF2-40B4-BE49-F238E27FC236}">
              <a16:creationId xmlns:a16="http://schemas.microsoft.com/office/drawing/2014/main" id="{3B46113D-9A44-4343-864D-74E5100A5DB9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489" name="Text Box 1">
          <a:extLst>
            <a:ext uri="{FF2B5EF4-FFF2-40B4-BE49-F238E27FC236}">
              <a16:creationId xmlns:a16="http://schemas.microsoft.com/office/drawing/2014/main" id="{B2EBAA2D-968C-4646-87D8-AB0058E855F7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490" name="Text Box 1">
          <a:extLst>
            <a:ext uri="{FF2B5EF4-FFF2-40B4-BE49-F238E27FC236}">
              <a16:creationId xmlns:a16="http://schemas.microsoft.com/office/drawing/2014/main" id="{E582900F-5907-40B3-AEE6-0C2948158564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491" name="Text Box 1">
          <a:extLst>
            <a:ext uri="{FF2B5EF4-FFF2-40B4-BE49-F238E27FC236}">
              <a16:creationId xmlns:a16="http://schemas.microsoft.com/office/drawing/2014/main" id="{B82375AF-931E-44CF-9190-00679A74FD61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492" name="Text Box 1">
          <a:extLst>
            <a:ext uri="{FF2B5EF4-FFF2-40B4-BE49-F238E27FC236}">
              <a16:creationId xmlns:a16="http://schemas.microsoft.com/office/drawing/2014/main" id="{CC586E26-E48B-47E5-AA92-BD56E48956C5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493" name="Text Box 1">
          <a:extLst>
            <a:ext uri="{FF2B5EF4-FFF2-40B4-BE49-F238E27FC236}">
              <a16:creationId xmlns:a16="http://schemas.microsoft.com/office/drawing/2014/main" id="{0C227E15-77EE-48F1-91BE-258234A02C7D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494" name="Text Box 1">
          <a:extLst>
            <a:ext uri="{FF2B5EF4-FFF2-40B4-BE49-F238E27FC236}">
              <a16:creationId xmlns:a16="http://schemas.microsoft.com/office/drawing/2014/main" id="{0483CA92-0B7C-43F1-ADB2-0835C069DF8A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495" name="Text Box 1">
          <a:extLst>
            <a:ext uri="{FF2B5EF4-FFF2-40B4-BE49-F238E27FC236}">
              <a16:creationId xmlns:a16="http://schemas.microsoft.com/office/drawing/2014/main" id="{1BB3A746-5538-4632-B30D-2CDC629C91AB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496" name="Text Box 1">
          <a:extLst>
            <a:ext uri="{FF2B5EF4-FFF2-40B4-BE49-F238E27FC236}">
              <a16:creationId xmlns:a16="http://schemas.microsoft.com/office/drawing/2014/main" id="{8BA63292-D532-4E9F-B9A3-D51B48CEC1AA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497" name="Text Box 1">
          <a:extLst>
            <a:ext uri="{FF2B5EF4-FFF2-40B4-BE49-F238E27FC236}">
              <a16:creationId xmlns:a16="http://schemas.microsoft.com/office/drawing/2014/main" id="{54871D4F-D337-4405-8807-B81B86ED98B7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498" name="Text Box 1">
          <a:extLst>
            <a:ext uri="{FF2B5EF4-FFF2-40B4-BE49-F238E27FC236}">
              <a16:creationId xmlns:a16="http://schemas.microsoft.com/office/drawing/2014/main" id="{190B3139-F3A5-4834-AE9A-8E2143A8F351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499" name="Text Box 1">
          <a:extLst>
            <a:ext uri="{FF2B5EF4-FFF2-40B4-BE49-F238E27FC236}">
              <a16:creationId xmlns:a16="http://schemas.microsoft.com/office/drawing/2014/main" id="{ACACB0A2-C285-400A-953F-002BA4F2038D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500" name="Text Box 1">
          <a:extLst>
            <a:ext uri="{FF2B5EF4-FFF2-40B4-BE49-F238E27FC236}">
              <a16:creationId xmlns:a16="http://schemas.microsoft.com/office/drawing/2014/main" id="{2DFD5A9A-5B13-4039-9030-81B7BC26AC08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501" name="Text Box 1">
          <a:extLst>
            <a:ext uri="{FF2B5EF4-FFF2-40B4-BE49-F238E27FC236}">
              <a16:creationId xmlns:a16="http://schemas.microsoft.com/office/drawing/2014/main" id="{9CC0544B-2D01-4312-B9D1-68C7234A3B07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502" name="Text Box 1">
          <a:extLst>
            <a:ext uri="{FF2B5EF4-FFF2-40B4-BE49-F238E27FC236}">
              <a16:creationId xmlns:a16="http://schemas.microsoft.com/office/drawing/2014/main" id="{2AD74F4D-F4C2-42B3-834E-A1A45C9B444B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503" name="Text Box 1">
          <a:extLst>
            <a:ext uri="{FF2B5EF4-FFF2-40B4-BE49-F238E27FC236}">
              <a16:creationId xmlns:a16="http://schemas.microsoft.com/office/drawing/2014/main" id="{E3625762-1AB1-4629-9502-55C3616F5649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504" name="Text Box 1">
          <a:extLst>
            <a:ext uri="{FF2B5EF4-FFF2-40B4-BE49-F238E27FC236}">
              <a16:creationId xmlns:a16="http://schemas.microsoft.com/office/drawing/2014/main" id="{8DAB7F5E-6911-4629-BC44-EFC8E4A767BE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505" name="Text Box 1">
          <a:extLst>
            <a:ext uri="{FF2B5EF4-FFF2-40B4-BE49-F238E27FC236}">
              <a16:creationId xmlns:a16="http://schemas.microsoft.com/office/drawing/2014/main" id="{F9CEBE2E-70C4-46A0-B5EE-83863132567E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134</xdr:row>
      <xdr:rowOff>0</xdr:rowOff>
    </xdr:from>
    <xdr:ext cx="57150" cy="809625"/>
    <xdr:sp macro="" textlink="">
      <xdr:nvSpPr>
        <xdr:cNvPr id="3506" name="Text Box 1">
          <a:extLst>
            <a:ext uri="{FF2B5EF4-FFF2-40B4-BE49-F238E27FC236}">
              <a16:creationId xmlns:a16="http://schemas.microsoft.com/office/drawing/2014/main" id="{AC9EEF60-36A2-4EF6-9BDA-B7330F5D1A30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134</xdr:row>
      <xdr:rowOff>0</xdr:rowOff>
    </xdr:from>
    <xdr:ext cx="57150" cy="809625"/>
    <xdr:sp macro="" textlink="">
      <xdr:nvSpPr>
        <xdr:cNvPr id="3507" name="Text Box 1">
          <a:extLst>
            <a:ext uri="{FF2B5EF4-FFF2-40B4-BE49-F238E27FC236}">
              <a16:creationId xmlns:a16="http://schemas.microsoft.com/office/drawing/2014/main" id="{2F642E94-4FA0-4485-884E-963CB2981132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134</xdr:row>
      <xdr:rowOff>0</xdr:rowOff>
    </xdr:from>
    <xdr:ext cx="57150" cy="809625"/>
    <xdr:sp macro="" textlink="">
      <xdr:nvSpPr>
        <xdr:cNvPr id="3508" name="Text Box 1">
          <a:extLst>
            <a:ext uri="{FF2B5EF4-FFF2-40B4-BE49-F238E27FC236}">
              <a16:creationId xmlns:a16="http://schemas.microsoft.com/office/drawing/2014/main" id="{0DDB17D4-8810-4E26-AD64-25054BF25331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134</xdr:row>
      <xdr:rowOff>0</xdr:rowOff>
    </xdr:from>
    <xdr:ext cx="57150" cy="809625"/>
    <xdr:sp macro="" textlink="">
      <xdr:nvSpPr>
        <xdr:cNvPr id="3509" name="Text Box 1">
          <a:extLst>
            <a:ext uri="{FF2B5EF4-FFF2-40B4-BE49-F238E27FC236}">
              <a16:creationId xmlns:a16="http://schemas.microsoft.com/office/drawing/2014/main" id="{B410B20D-8375-423D-BDDB-D397DFE83F85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134</xdr:row>
      <xdr:rowOff>0</xdr:rowOff>
    </xdr:from>
    <xdr:ext cx="57150" cy="809625"/>
    <xdr:sp macro="" textlink="">
      <xdr:nvSpPr>
        <xdr:cNvPr id="3510" name="Text Box 1">
          <a:extLst>
            <a:ext uri="{FF2B5EF4-FFF2-40B4-BE49-F238E27FC236}">
              <a16:creationId xmlns:a16="http://schemas.microsoft.com/office/drawing/2014/main" id="{FFADCF13-8C1B-4452-9A7D-AA074F9C2B2B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134</xdr:row>
      <xdr:rowOff>0</xdr:rowOff>
    </xdr:from>
    <xdr:ext cx="57150" cy="809625"/>
    <xdr:sp macro="" textlink="">
      <xdr:nvSpPr>
        <xdr:cNvPr id="3511" name="Text Box 1">
          <a:extLst>
            <a:ext uri="{FF2B5EF4-FFF2-40B4-BE49-F238E27FC236}">
              <a16:creationId xmlns:a16="http://schemas.microsoft.com/office/drawing/2014/main" id="{BAC4BB33-2EF3-4E78-82ED-8FFB1406EE48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512" name="Text Box 1">
          <a:extLst>
            <a:ext uri="{FF2B5EF4-FFF2-40B4-BE49-F238E27FC236}">
              <a16:creationId xmlns:a16="http://schemas.microsoft.com/office/drawing/2014/main" id="{3C144472-7AC7-49C5-B568-5BFE4C755F29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513" name="Text Box 1">
          <a:extLst>
            <a:ext uri="{FF2B5EF4-FFF2-40B4-BE49-F238E27FC236}">
              <a16:creationId xmlns:a16="http://schemas.microsoft.com/office/drawing/2014/main" id="{C34AE001-820C-4570-8364-2CE3B03E1680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514" name="Text Box 1">
          <a:extLst>
            <a:ext uri="{FF2B5EF4-FFF2-40B4-BE49-F238E27FC236}">
              <a16:creationId xmlns:a16="http://schemas.microsoft.com/office/drawing/2014/main" id="{5DA10FEB-50E9-4305-B5D9-872E1656801F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515" name="Text Box 1">
          <a:extLst>
            <a:ext uri="{FF2B5EF4-FFF2-40B4-BE49-F238E27FC236}">
              <a16:creationId xmlns:a16="http://schemas.microsoft.com/office/drawing/2014/main" id="{6F7521E7-6AC8-4F4E-955E-949381E16FF5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516" name="Text Box 1">
          <a:extLst>
            <a:ext uri="{FF2B5EF4-FFF2-40B4-BE49-F238E27FC236}">
              <a16:creationId xmlns:a16="http://schemas.microsoft.com/office/drawing/2014/main" id="{735BCF81-AA88-4F83-8B51-CB1785012C3F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517" name="Text Box 1">
          <a:extLst>
            <a:ext uri="{FF2B5EF4-FFF2-40B4-BE49-F238E27FC236}">
              <a16:creationId xmlns:a16="http://schemas.microsoft.com/office/drawing/2014/main" id="{2DA3FF4C-4365-4117-A173-B8D9207365C0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518" name="Text Box 1">
          <a:extLst>
            <a:ext uri="{FF2B5EF4-FFF2-40B4-BE49-F238E27FC236}">
              <a16:creationId xmlns:a16="http://schemas.microsoft.com/office/drawing/2014/main" id="{2DA64268-D7DC-4E4C-ADA4-3A5A721B5DB2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519" name="Text Box 1">
          <a:extLst>
            <a:ext uri="{FF2B5EF4-FFF2-40B4-BE49-F238E27FC236}">
              <a16:creationId xmlns:a16="http://schemas.microsoft.com/office/drawing/2014/main" id="{2C56A975-4E54-4C24-8A89-C44BC112B359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520" name="Text Box 1">
          <a:extLst>
            <a:ext uri="{FF2B5EF4-FFF2-40B4-BE49-F238E27FC236}">
              <a16:creationId xmlns:a16="http://schemas.microsoft.com/office/drawing/2014/main" id="{C05BB3D6-5D81-4CA7-91E6-21F2C6CDE0F5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521" name="Text Box 1">
          <a:extLst>
            <a:ext uri="{FF2B5EF4-FFF2-40B4-BE49-F238E27FC236}">
              <a16:creationId xmlns:a16="http://schemas.microsoft.com/office/drawing/2014/main" id="{CDE364CD-AE4B-4488-94B0-435149C4BC67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522" name="Text Box 1">
          <a:extLst>
            <a:ext uri="{FF2B5EF4-FFF2-40B4-BE49-F238E27FC236}">
              <a16:creationId xmlns:a16="http://schemas.microsoft.com/office/drawing/2014/main" id="{57CA1B60-B1B5-4F83-9F5F-3ECC267C7008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523" name="Text Box 1">
          <a:extLst>
            <a:ext uri="{FF2B5EF4-FFF2-40B4-BE49-F238E27FC236}">
              <a16:creationId xmlns:a16="http://schemas.microsoft.com/office/drawing/2014/main" id="{D38B9852-2831-49BB-A8CD-C1425228A3AF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524" name="Text Box 1">
          <a:extLst>
            <a:ext uri="{FF2B5EF4-FFF2-40B4-BE49-F238E27FC236}">
              <a16:creationId xmlns:a16="http://schemas.microsoft.com/office/drawing/2014/main" id="{BCB0D322-3ED4-4D73-A50B-2413B1C74C83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525" name="Text Box 1">
          <a:extLst>
            <a:ext uri="{FF2B5EF4-FFF2-40B4-BE49-F238E27FC236}">
              <a16:creationId xmlns:a16="http://schemas.microsoft.com/office/drawing/2014/main" id="{FEAD0A7D-D13D-4F4D-961A-6BCDC7A7E13B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526" name="Text Box 1">
          <a:extLst>
            <a:ext uri="{FF2B5EF4-FFF2-40B4-BE49-F238E27FC236}">
              <a16:creationId xmlns:a16="http://schemas.microsoft.com/office/drawing/2014/main" id="{AE4247E7-7ADF-4260-AE79-232386F00AA7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527" name="Text Box 1">
          <a:extLst>
            <a:ext uri="{FF2B5EF4-FFF2-40B4-BE49-F238E27FC236}">
              <a16:creationId xmlns:a16="http://schemas.microsoft.com/office/drawing/2014/main" id="{13F9BE73-D8AC-4C3B-BF76-89F5CFC176F5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528" name="Text Box 1">
          <a:extLst>
            <a:ext uri="{FF2B5EF4-FFF2-40B4-BE49-F238E27FC236}">
              <a16:creationId xmlns:a16="http://schemas.microsoft.com/office/drawing/2014/main" id="{82103C8E-A31F-4C74-9362-BF9E415192E0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529" name="Text Box 1">
          <a:extLst>
            <a:ext uri="{FF2B5EF4-FFF2-40B4-BE49-F238E27FC236}">
              <a16:creationId xmlns:a16="http://schemas.microsoft.com/office/drawing/2014/main" id="{A5A190DA-9C0F-44AD-80F1-DC5C48A9782D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530" name="Text Box 1">
          <a:extLst>
            <a:ext uri="{FF2B5EF4-FFF2-40B4-BE49-F238E27FC236}">
              <a16:creationId xmlns:a16="http://schemas.microsoft.com/office/drawing/2014/main" id="{9AE09D8C-56A8-438F-A2A2-C8655E7434B8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531" name="Text Box 1">
          <a:extLst>
            <a:ext uri="{FF2B5EF4-FFF2-40B4-BE49-F238E27FC236}">
              <a16:creationId xmlns:a16="http://schemas.microsoft.com/office/drawing/2014/main" id="{F057FDAF-6BDF-40DD-86CF-499C9639DBBB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532" name="Text Box 1">
          <a:extLst>
            <a:ext uri="{FF2B5EF4-FFF2-40B4-BE49-F238E27FC236}">
              <a16:creationId xmlns:a16="http://schemas.microsoft.com/office/drawing/2014/main" id="{CA8579E8-836D-44B4-BBF6-86D227793FA6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533" name="Text Box 1">
          <a:extLst>
            <a:ext uri="{FF2B5EF4-FFF2-40B4-BE49-F238E27FC236}">
              <a16:creationId xmlns:a16="http://schemas.microsoft.com/office/drawing/2014/main" id="{42321DF1-FEE6-47EB-8825-E8CA3D80C263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534" name="Text Box 1">
          <a:extLst>
            <a:ext uri="{FF2B5EF4-FFF2-40B4-BE49-F238E27FC236}">
              <a16:creationId xmlns:a16="http://schemas.microsoft.com/office/drawing/2014/main" id="{9AE50386-B058-4CFE-9469-5A6E1E5B7F81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535" name="Text Box 1">
          <a:extLst>
            <a:ext uri="{FF2B5EF4-FFF2-40B4-BE49-F238E27FC236}">
              <a16:creationId xmlns:a16="http://schemas.microsoft.com/office/drawing/2014/main" id="{0838EA00-7E5D-4455-BF2A-0148B7D60ABC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536" name="Text Box 1">
          <a:extLst>
            <a:ext uri="{FF2B5EF4-FFF2-40B4-BE49-F238E27FC236}">
              <a16:creationId xmlns:a16="http://schemas.microsoft.com/office/drawing/2014/main" id="{00700903-1D21-4C5F-91A7-F29792BC0C2C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537" name="Text Box 1">
          <a:extLst>
            <a:ext uri="{FF2B5EF4-FFF2-40B4-BE49-F238E27FC236}">
              <a16:creationId xmlns:a16="http://schemas.microsoft.com/office/drawing/2014/main" id="{E8ECBB5C-73AA-4AF5-8B8A-A8632B95AADF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538" name="Text Box 1">
          <a:extLst>
            <a:ext uri="{FF2B5EF4-FFF2-40B4-BE49-F238E27FC236}">
              <a16:creationId xmlns:a16="http://schemas.microsoft.com/office/drawing/2014/main" id="{7D38F013-8779-4002-B633-35F4D7EF99ED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539" name="Text Box 1">
          <a:extLst>
            <a:ext uri="{FF2B5EF4-FFF2-40B4-BE49-F238E27FC236}">
              <a16:creationId xmlns:a16="http://schemas.microsoft.com/office/drawing/2014/main" id="{F81C1C7D-4773-4134-9758-DF29FF59CD07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540" name="Text Box 1">
          <a:extLst>
            <a:ext uri="{FF2B5EF4-FFF2-40B4-BE49-F238E27FC236}">
              <a16:creationId xmlns:a16="http://schemas.microsoft.com/office/drawing/2014/main" id="{926F23EC-4B2B-4612-9045-B404BE7D079E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541" name="Text Box 1">
          <a:extLst>
            <a:ext uri="{FF2B5EF4-FFF2-40B4-BE49-F238E27FC236}">
              <a16:creationId xmlns:a16="http://schemas.microsoft.com/office/drawing/2014/main" id="{9B5D987C-23EF-4774-9271-0839F9D74729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542" name="Text Box 1">
          <a:extLst>
            <a:ext uri="{FF2B5EF4-FFF2-40B4-BE49-F238E27FC236}">
              <a16:creationId xmlns:a16="http://schemas.microsoft.com/office/drawing/2014/main" id="{0075844C-AF4C-4E48-A8D5-07320B3BAD7B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543" name="Text Box 1">
          <a:extLst>
            <a:ext uri="{FF2B5EF4-FFF2-40B4-BE49-F238E27FC236}">
              <a16:creationId xmlns:a16="http://schemas.microsoft.com/office/drawing/2014/main" id="{5D8E1EE0-B90F-4CF8-819A-3CBAC95841AE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544" name="Text Box 1">
          <a:extLst>
            <a:ext uri="{FF2B5EF4-FFF2-40B4-BE49-F238E27FC236}">
              <a16:creationId xmlns:a16="http://schemas.microsoft.com/office/drawing/2014/main" id="{DF1E3052-6543-424A-B82E-4635E025BF11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545" name="Text Box 1">
          <a:extLst>
            <a:ext uri="{FF2B5EF4-FFF2-40B4-BE49-F238E27FC236}">
              <a16:creationId xmlns:a16="http://schemas.microsoft.com/office/drawing/2014/main" id="{1680FED4-CB2E-4278-AC1E-83A71D65B716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546" name="Text Box 1">
          <a:extLst>
            <a:ext uri="{FF2B5EF4-FFF2-40B4-BE49-F238E27FC236}">
              <a16:creationId xmlns:a16="http://schemas.microsoft.com/office/drawing/2014/main" id="{276BAEDA-2FEF-4FCE-8424-1CCBB01539A1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547" name="Text Box 1">
          <a:extLst>
            <a:ext uri="{FF2B5EF4-FFF2-40B4-BE49-F238E27FC236}">
              <a16:creationId xmlns:a16="http://schemas.microsoft.com/office/drawing/2014/main" id="{B3680281-A8ED-434B-BFA4-F5F588C4DCDE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548" name="Text Box 1">
          <a:extLst>
            <a:ext uri="{FF2B5EF4-FFF2-40B4-BE49-F238E27FC236}">
              <a16:creationId xmlns:a16="http://schemas.microsoft.com/office/drawing/2014/main" id="{292AB55A-4CC4-4952-9929-0897C3FF2AAF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549" name="Text Box 1">
          <a:extLst>
            <a:ext uri="{FF2B5EF4-FFF2-40B4-BE49-F238E27FC236}">
              <a16:creationId xmlns:a16="http://schemas.microsoft.com/office/drawing/2014/main" id="{F3169846-FED5-4821-88F2-0A573D8BA118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550" name="Text Box 1">
          <a:extLst>
            <a:ext uri="{FF2B5EF4-FFF2-40B4-BE49-F238E27FC236}">
              <a16:creationId xmlns:a16="http://schemas.microsoft.com/office/drawing/2014/main" id="{1F3843B1-1039-49F3-A85D-E8D94C87B2EA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551" name="Text Box 1">
          <a:extLst>
            <a:ext uri="{FF2B5EF4-FFF2-40B4-BE49-F238E27FC236}">
              <a16:creationId xmlns:a16="http://schemas.microsoft.com/office/drawing/2014/main" id="{43E6E328-2F14-4A73-A1BC-5C2A9BE208E6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552" name="Text Box 1">
          <a:extLst>
            <a:ext uri="{FF2B5EF4-FFF2-40B4-BE49-F238E27FC236}">
              <a16:creationId xmlns:a16="http://schemas.microsoft.com/office/drawing/2014/main" id="{34AFB370-E1D2-4522-8718-8A6DFC29D306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553" name="Text Box 1">
          <a:extLst>
            <a:ext uri="{FF2B5EF4-FFF2-40B4-BE49-F238E27FC236}">
              <a16:creationId xmlns:a16="http://schemas.microsoft.com/office/drawing/2014/main" id="{0B4CA04F-9262-4A12-B613-C8E441CD634A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554" name="Text Box 1">
          <a:extLst>
            <a:ext uri="{FF2B5EF4-FFF2-40B4-BE49-F238E27FC236}">
              <a16:creationId xmlns:a16="http://schemas.microsoft.com/office/drawing/2014/main" id="{031AD5D9-4656-4E05-86A7-24018646AF8A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555" name="Text Box 1">
          <a:extLst>
            <a:ext uri="{FF2B5EF4-FFF2-40B4-BE49-F238E27FC236}">
              <a16:creationId xmlns:a16="http://schemas.microsoft.com/office/drawing/2014/main" id="{C0DB7A33-EE7A-4958-9A13-2E4E9CC4FD7D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556" name="Text Box 1">
          <a:extLst>
            <a:ext uri="{FF2B5EF4-FFF2-40B4-BE49-F238E27FC236}">
              <a16:creationId xmlns:a16="http://schemas.microsoft.com/office/drawing/2014/main" id="{893EE263-6FCA-4D2E-BAA4-F9D26825DDD8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557" name="Text Box 1">
          <a:extLst>
            <a:ext uri="{FF2B5EF4-FFF2-40B4-BE49-F238E27FC236}">
              <a16:creationId xmlns:a16="http://schemas.microsoft.com/office/drawing/2014/main" id="{84FEF79B-54B0-4B03-8614-71DF8F8B78C5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558" name="Text Box 1">
          <a:extLst>
            <a:ext uri="{FF2B5EF4-FFF2-40B4-BE49-F238E27FC236}">
              <a16:creationId xmlns:a16="http://schemas.microsoft.com/office/drawing/2014/main" id="{9AE5FB51-2744-4E40-9E00-B93AED8A8ACE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559" name="Text Box 1">
          <a:extLst>
            <a:ext uri="{FF2B5EF4-FFF2-40B4-BE49-F238E27FC236}">
              <a16:creationId xmlns:a16="http://schemas.microsoft.com/office/drawing/2014/main" id="{CEC6E5B9-CB9C-4A1F-8C1E-E353D4163DC1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134</xdr:row>
      <xdr:rowOff>0</xdr:rowOff>
    </xdr:from>
    <xdr:ext cx="57150" cy="809625"/>
    <xdr:sp macro="" textlink="">
      <xdr:nvSpPr>
        <xdr:cNvPr id="3560" name="Text Box 1">
          <a:extLst>
            <a:ext uri="{FF2B5EF4-FFF2-40B4-BE49-F238E27FC236}">
              <a16:creationId xmlns:a16="http://schemas.microsoft.com/office/drawing/2014/main" id="{B3636983-86FD-4DA4-8628-CB14E9B37AB5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134</xdr:row>
      <xdr:rowOff>0</xdr:rowOff>
    </xdr:from>
    <xdr:ext cx="57150" cy="809625"/>
    <xdr:sp macro="" textlink="">
      <xdr:nvSpPr>
        <xdr:cNvPr id="3561" name="Text Box 1">
          <a:extLst>
            <a:ext uri="{FF2B5EF4-FFF2-40B4-BE49-F238E27FC236}">
              <a16:creationId xmlns:a16="http://schemas.microsoft.com/office/drawing/2014/main" id="{A6A3C736-2D4A-4E39-BBE8-03F0F0B2CF24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134</xdr:row>
      <xdr:rowOff>0</xdr:rowOff>
    </xdr:from>
    <xdr:ext cx="57150" cy="809625"/>
    <xdr:sp macro="" textlink="">
      <xdr:nvSpPr>
        <xdr:cNvPr id="3562" name="Text Box 1">
          <a:extLst>
            <a:ext uri="{FF2B5EF4-FFF2-40B4-BE49-F238E27FC236}">
              <a16:creationId xmlns:a16="http://schemas.microsoft.com/office/drawing/2014/main" id="{948A1E69-DE08-4ACC-9946-08F660B92087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134</xdr:row>
      <xdr:rowOff>0</xdr:rowOff>
    </xdr:from>
    <xdr:ext cx="57150" cy="809625"/>
    <xdr:sp macro="" textlink="">
      <xdr:nvSpPr>
        <xdr:cNvPr id="3563" name="Text Box 1">
          <a:extLst>
            <a:ext uri="{FF2B5EF4-FFF2-40B4-BE49-F238E27FC236}">
              <a16:creationId xmlns:a16="http://schemas.microsoft.com/office/drawing/2014/main" id="{DF531464-FA09-4C72-BC04-94CBBADAFF27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134</xdr:row>
      <xdr:rowOff>0</xdr:rowOff>
    </xdr:from>
    <xdr:ext cx="57150" cy="809625"/>
    <xdr:sp macro="" textlink="">
      <xdr:nvSpPr>
        <xdr:cNvPr id="3564" name="Text Box 1">
          <a:extLst>
            <a:ext uri="{FF2B5EF4-FFF2-40B4-BE49-F238E27FC236}">
              <a16:creationId xmlns:a16="http://schemas.microsoft.com/office/drawing/2014/main" id="{4201F135-DAE2-48A0-B74A-30D5084186E5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134</xdr:row>
      <xdr:rowOff>0</xdr:rowOff>
    </xdr:from>
    <xdr:ext cx="57150" cy="809625"/>
    <xdr:sp macro="" textlink="">
      <xdr:nvSpPr>
        <xdr:cNvPr id="3565" name="Text Box 1">
          <a:extLst>
            <a:ext uri="{FF2B5EF4-FFF2-40B4-BE49-F238E27FC236}">
              <a16:creationId xmlns:a16="http://schemas.microsoft.com/office/drawing/2014/main" id="{296F20F4-FFCB-4C2C-8E85-92AD3D7EE6A2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566" name="Text Box 1">
          <a:extLst>
            <a:ext uri="{FF2B5EF4-FFF2-40B4-BE49-F238E27FC236}">
              <a16:creationId xmlns:a16="http://schemas.microsoft.com/office/drawing/2014/main" id="{AA519656-CFD5-4CDA-B9D2-C27479950461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567" name="Text Box 1">
          <a:extLst>
            <a:ext uri="{FF2B5EF4-FFF2-40B4-BE49-F238E27FC236}">
              <a16:creationId xmlns:a16="http://schemas.microsoft.com/office/drawing/2014/main" id="{AFBF318F-67BE-4161-B8E7-5B8BA33E1FDE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568" name="Text Box 1">
          <a:extLst>
            <a:ext uri="{FF2B5EF4-FFF2-40B4-BE49-F238E27FC236}">
              <a16:creationId xmlns:a16="http://schemas.microsoft.com/office/drawing/2014/main" id="{6B295543-9014-48D6-BBEF-7790111D9550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569" name="Text Box 1">
          <a:extLst>
            <a:ext uri="{FF2B5EF4-FFF2-40B4-BE49-F238E27FC236}">
              <a16:creationId xmlns:a16="http://schemas.microsoft.com/office/drawing/2014/main" id="{679A3228-EADB-4B38-8E4D-2444BF0DBF51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570" name="Text Box 1">
          <a:extLst>
            <a:ext uri="{FF2B5EF4-FFF2-40B4-BE49-F238E27FC236}">
              <a16:creationId xmlns:a16="http://schemas.microsoft.com/office/drawing/2014/main" id="{451077AB-0523-4B5F-88D2-7BE7001D2841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571" name="Text Box 1">
          <a:extLst>
            <a:ext uri="{FF2B5EF4-FFF2-40B4-BE49-F238E27FC236}">
              <a16:creationId xmlns:a16="http://schemas.microsoft.com/office/drawing/2014/main" id="{22BBC098-9BB5-4CCA-A9C7-B2FB08C74997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572" name="Text Box 1">
          <a:extLst>
            <a:ext uri="{FF2B5EF4-FFF2-40B4-BE49-F238E27FC236}">
              <a16:creationId xmlns:a16="http://schemas.microsoft.com/office/drawing/2014/main" id="{398061DB-ABD8-4F76-833A-3F98C440973A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573" name="Text Box 1">
          <a:extLst>
            <a:ext uri="{FF2B5EF4-FFF2-40B4-BE49-F238E27FC236}">
              <a16:creationId xmlns:a16="http://schemas.microsoft.com/office/drawing/2014/main" id="{9F175CC6-3A1A-4294-96DE-0184315B52F6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574" name="Text Box 1">
          <a:extLst>
            <a:ext uri="{FF2B5EF4-FFF2-40B4-BE49-F238E27FC236}">
              <a16:creationId xmlns:a16="http://schemas.microsoft.com/office/drawing/2014/main" id="{8DD56FF0-B6F0-447D-B86C-372E130CDD46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575" name="Text Box 1">
          <a:extLst>
            <a:ext uri="{FF2B5EF4-FFF2-40B4-BE49-F238E27FC236}">
              <a16:creationId xmlns:a16="http://schemas.microsoft.com/office/drawing/2014/main" id="{46171B73-5FAD-40FB-8441-836F9CC6C341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576" name="Text Box 1">
          <a:extLst>
            <a:ext uri="{FF2B5EF4-FFF2-40B4-BE49-F238E27FC236}">
              <a16:creationId xmlns:a16="http://schemas.microsoft.com/office/drawing/2014/main" id="{41DF115C-D18F-45E6-ACC1-92C1B7833E14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577" name="Text Box 1">
          <a:extLst>
            <a:ext uri="{FF2B5EF4-FFF2-40B4-BE49-F238E27FC236}">
              <a16:creationId xmlns:a16="http://schemas.microsoft.com/office/drawing/2014/main" id="{FD97AC29-DB79-4164-9C64-482B03BCB030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578" name="Text Box 1">
          <a:extLst>
            <a:ext uri="{FF2B5EF4-FFF2-40B4-BE49-F238E27FC236}">
              <a16:creationId xmlns:a16="http://schemas.microsoft.com/office/drawing/2014/main" id="{40D7E170-124F-41F3-AF1F-4548892C127C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579" name="Text Box 1">
          <a:extLst>
            <a:ext uri="{FF2B5EF4-FFF2-40B4-BE49-F238E27FC236}">
              <a16:creationId xmlns:a16="http://schemas.microsoft.com/office/drawing/2014/main" id="{0B2A8B7A-FC1D-47FB-BAA1-474059162060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580" name="Text Box 1">
          <a:extLst>
            <a:ext uri="{FF2B5EF4-FFF2-40B4-BE49-F238E27FC236}">
              <a16:creationId xmlns:a16="http://schemas.microsoft.com/office/drawing/2014/main" id="{F0729BA8-5EC5-4189-BB4D-80CEE49EFEAA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581" name="Text Box 1">
          <a:extLst>
            <a:ext uri="{FF2B5EF4-FFF2-40B4-BE49-F238E27FC236}">
              <a16:creationId xmlns:a16="http://schemas.microsoft.com/office/drawing/2014/main" id="{8B7CD304-B569-4302-8DB4-82FEDDA75CF3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582" name="Text Box 1">
          <a:extLst>
            <a:ext uri="{FF2B5EF4-FFF2-40B4-BE49-F238E27FC236}">
              <a16:creationId xmlns:a16="http://schemas.microsoft.com/office/drawing/2014/main" id="{FDEDD1DD-0DE6-4A2F-B098-7349319ED442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583" name="Text Box 1">
          <a:extLst>
            <a:ext uri="{FF2B5EF4-FFF2-40B4-BE49-F238E27FC236}">
              <a16:creationId xmlns:a16="http://schemas.microsoft.com/office/drawing/2014/main" id="{E87426E8-B442-4484-86A8-F24270F5BCD4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584" name="Text Box 1">
          <a:extLst>
            <a:ext uri="{FF2B5EF4-FFF2-40B4-BE49-F238E27FC236}">
              <a16:creationId xmlns:a16="http://schemas.microsoft.com/office/drawing/2014/main" id="{3C11A683-4B76-48EF-BCAC-5CF89EF24460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585" name="Text Box 1">
          <a:extLst>
            <a:ext uri="{FF2B5EF4-FFF2-40B4-BE49-F238E27FC236}">
              <a16:creationId xmlns:a16="http://schemas.microsoft.com/office/drawing/2014/main" id="{1F764389-1FBB-43A5-9315-766DA3AB4201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586" name="Text Box 1">
          <a:extLst>
            <a:ext uri="{FF2B5EF4-FFF2-40B4-BE49-F238E27FC236}">
              <a16:creationId xmlns:a16="http://schemas.microsoft.com/office/drawing/2014/main" id="{5EAD2529-B038-4582-AFA3-579480476E33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587" name="Text Box 1">
          <a:extLst>
            <a:ext uri="{FF2B5EF4-FFF2-40B4-BE49-F238E27FC236}">
              <a16:creationId xmlns:a16="http://schemas.microsoft.com/office/drawing/2014/main" id="{E2BD63E9-CA1C-41E3-BF04-1A436AF242D8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588" name="Text Box 1">
          <a:extLst>
            <a:ext uri="{FF2B5EF4-FFF2-40B4-BE49-F238E27FC236}">
              <a16:creationId xmlns:a16="http://schemas.microsoft.com/office/drawing/2014/main" id="{04FB4E6B-893A-40D3-A915-A82B127C9834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589" name="Text Box 1">
          <a:extLst>
            <a:ext uri="{FF2B5EF4-FFF2-40B4-BE49-F238E27FC236}">
              <a16:creationId xmlns:a16="http://schemas.microsoft.com/office/drawing/2014/main" id="{8E85D576-1BFE-469E-8481-F8418CBBED94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590" name="Text Box 1">
          <a:extLst>
            <a:ext uri="{FF2B5EF4-FFF2-40B4-BE49-F238E27FC236}">
              <a16:creationId xmlns:a16="http://schemas.microsoft.com/office/drawing/2014/main" id="{34913007-8D22-44F7-95C5-0F07780F859F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591" name="Text Box 1">
          <a:extLst>
            <a:ext uri="{FF2B5EF4-FFF2-40B4-BE49-F238E27FC236}">
              <a16:creationId xmlns:a16="http://schemas.microsoft.com/office/drawing/2014/main" id="{BC55EAB1-EEFF-4D06-8551-645BE9FC7F3C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592" name="Text Box 1">
          <a:extLst>
            <a:ext uri="{FF2B5EF4-FFF2-40B4-BE49-F238E27FC236}">
              <a16:creationId xmlns:a16="http://schemas.microsoft.com/office/drawing/2014/main" id="{FD16F398-30F6-4757-8157-32C31A20F926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593" name="Text Box 1">
          <a:extLst>
            <a:ext uri="{FF2B5EF4-FFF2-40B4-BE49-F238E27FC236}">
              <a16:creationId xmlns:a16="http://schemas.microsoft.com/office/drawing/2014/main" id="{19CF3E3E-08F3-4697-A780-E0F25E5B7F86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594" name="Text Box 1">
          <a:extLst>
            <a:ext uri="{FF2B5EF4-FFF2-40B4-BE49-F238E27FC236}">
              <a16:creationId xmlns:a16="http://schemas.microsoft.com/office/drawing/2014/main" id="{C393F4F8-C79E-46B9-90C0-260A1AE80E01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595" name="Text Box 1">
          <a:extLst>
            <a:ext uri="{FF2B5EF4-FFF2-40B4-BE49-F238E27FC236}">
              <a16:creationId xmlns:a16="http://schemas.microsoft.com/office/drawing/2014/main" id="{8A06902F-039E-4923-A2C1-6D433C4FE75E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596" name="Text Box 1">
          <a:extLst>
            <a:ext uri="{FF2B5EF4-FFF2-40B4-BE49-F238E27FC236}">
              <a16:creationId xmlns:a16="http://schemas.microsoft.com/office/drawing/2014/main" id="{702E3532-8520-4AB0-AEE2-8135C6FB63F6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597" name="Text Box 1">
          <a:extLst>
            <a:ext uri="{FF2B5EF4-FFF2-40B4-BE49-F238E27FC236}">
              <a16:creationId xmlns:a16="http://schemas.microsoft.com/office/drawing/2014/main" id="{B3045B48-5916-45A0-A33C-4B3E26A89D7D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598" name="Text Box 1">
          <a:extLst>
            <a:ext uri="{FF2B5EF4-FFF2-40B4-BE49-F238E27FC236}">
              <a16:creationId xmlns:a16="http://schemas.microsoft.com/office/drawing/2014/main" id="{AB45620B-BC88-4B48-B77D-D13BC482928B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599" name="Text Box 1">
          <a:extLst>
            <a:ext uri="{FF2B5EF4-FFF2-40B4-BE49-F238E27FC236}">
              <a16:creationId xmlns:a16="http://schemas.microsoft.com/office/drawing/2014/main" id="{53E5147D-8036-431F-A72F-B84C1455D97F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600" name="Text Box 1">
          <a:extLst>
            <a:ext uri="{FF2B5EF4-FFF2-40B4-BE49-F238E27FC236}">
              <a16:creationId xmlns:a16="http://schemas.microsoft.com/office/drawing/2014/main" id="{3AAA8116-8A7C-436F-A4FC-BEBC634A844B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601" name="Text Box 1">
          <a:extLst>
            <a:ext uri="{FF2B5EF4-FFF2-40B4-BE49-F238E27FC236}">
              <a16:creationId xmlns:a16="http://schemas.microsoft.com/office/drawing/2014/main" id="{51EEF5D6-4A3C-40A5-86E0-FE6AD2E11E15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602" name="Text Box 1">
          <a:extLst>
            <a:ext uri="{FF2B5EF4-FFF2-40B4-BE49-F238E27FC236}">
              <a16:creationId xmlns:a16="http://schemas.microsoft.com/office/drawing/2014/main" id="{55BD51DD-656D-41FB-A70A-B92A45E0FAD2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603" name="Text Box 1">
          <a:extLst>
            <a:ext uri="{FF2B5EF4-FFF2-40B4-BE49-F238E27FC236}">
              <a16:creationId xmlns:a16="http://schemas.microsoft.com/office/drawing/2014/main" id="{93FDAE77-D42D-4ED3-A261-969FFD9CA3A1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604" name="Text Box 1">
          <a:extLst>
            <a:ext uri="{FF2B5EF4-FFF2-40B4-BE49-F238E27FC236}">
              <a16:creationId xmlns:a16="http://schemas.microsoft.com/office/drawing/2014/main" id="{ED61658F-0A9C-425A-8132-0A95CA5AE068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605" name="Text Box 1">
          <a:extLst>
            <a:ext uri="{FF2B5EF4-FFF2-40B4-BE49-F238E27FC236}">
              <a16:creationId xmlns:a16="http://schemas.microsoft.com/office/drawing/2014/main" id="{CB5C8D81-E8BD-4DD8-B554-97FE6C2A172D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606" name="Text Box 1">
          <a:extLst>
            <a:ext uri="{FF2B5EF4-FFF2-40B4-BE49-F238E27FC236}">
              <a16:creationId xmlns:a16="http://schemas.microsoft.com/office/drawing/2014/main" id="{53A64915-B2BC-4E50-B510-9AD5040BD1DE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607" name="Text Box 1">
          <a:extLst>
            <a:ext uri="{FF2B5EF4-FFF2-40B4-BE49-F238E27FC236}">
              <a16:creationId xmlns:a16="http://schemas.microsoft.com/office/drawing/2014/main" id="{67771921-9A1C-44AA-B6B2-7FBD954B49A1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608" name="Text Box 1">
          <a:extLst>
            <a:ext uri="{FF2B5EF4-FFF2-40B4-BE49-F238E27FC236}">
              <a16:creationId xmlns:a16="http://schemas.microsoft.com/office/drawing/2014/main" id="{72B70774-2118-4BAD-9E74-189AB2FB4780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609" name="Text Box 1">
          <a:extLst>
            <a:ext uri="{FF2B5EF4-FFF2-40B4-BE49-F238E27FC236}">
              <a16:creationId xmlns:a16="http://schemas.microsoft.com/office/drawing/2014/main" id="{8E31D78C-F0B4-43E4-96B7-CA157D1C2F9D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610" name="Text Box 1">
          <a:extLst>
            <a:ext uri="{FF2B5EF4-FFF2-40B4-BE49-F238E27FC236}">
              <a16:creationId xmlns:a16="http://schemas.microsoft.com/office/drawing/2014/main" id="{9CDC6926-389E-4CF7-A2BE-30CDDE1308AE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611" name="Text Box 1">
          <a:extLst>
            <a:ext uri="{FF2B5EF4-FFF2-40B4-BE49-F238E27FC236}">
              <a16:creationId xmlns:a16="http://schemas.microsoft.com/office/drawing/2014/main" id="{A4BB5427-6C77-4FFC-885C-F6AB38EE8D36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612" name="Text Box 1">
          <a:extLst>
            <a:ext uri="{FF2B5EF4-FFF2-40B4-BE49-F238E27FC236}">
              <a16:creationId xmlns:a16="http://schemas.microsoft.com/office/drawing/2014/main" id="{BFC7F8BE-2B6F-4B6C-98DD-F94AC9D11A83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613" name="Text Box 1">
          <a:extLst>
            <a:ext uri="{FF2B5EF4-FFF2-40B4-BE49-F238E27FC236}">
              <a16:creationId xmlns:a16="http://schemas.microsoft.com/office/drawing/2014/main" id="{EE0C01B3-6A77-4ED0-B541-549A40627BB2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134</xdr:row>
      <xdr:rowOff>0</xdr:rowOff>
    </xdr:from>
    <xdr:ext cx="57150" cy="809625"/>
    <xdr:sp macro="" textlink="">
      <xdr:nvSpPr>
        <xdr:cNvPr id="3614" name="Text Box 1">
          <a:extLst>
            <a:ext uri="{FF2B5EF4-FFF2-40B4-BE49-F238E27FC236}">
              <a16:creationId xmlns:a16="http://schemas.microsoft.com/office/drawing/2014/main" id="{5E2D93B8-40C2-48A7-911E-EE0C4CE1C7CD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134</xdr:row>
      <xdr:rowOff>0</xdr:rowOff>
    </xdr:from>
    <xdr:ext cx="57150" cy="809625"/>
    <xdr:sp macro="" textlink="">
      <xdr:nvSpPr>
        <xdr:cNvPr id="3615" name="Text Box 1">
          <a:extLst>
            <a:ext uri="{FF2B5EF4-FFF2-40B4-BE49-F238E27FC236}">
              <a16:creationId xmlns:a16="http://schemas.microsoft.com/office/drawing/2014/main" id="{35BDA483-42C5-43B0-8876-1179E71AE0BA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134</xdr:row>
      <xdr:rowOff>0</xdr:rowOff>
    </xdr:from>
    <xdr:ext cx="57150" cy="809625"/>
    <xdr:sp macro="" textlink="">
      <xdr:nvSpPr>
        <xdr:cNvPr id="3616" name="Text Box 1">
          <a:extLst>
            <a:ext uri="{FF2B5EF4-FFF2-40B4-BE49-F238E27FC236}">
              <a16:creationId xmlns:a16="http://schemas.microsoft.com/office/drawing/2014/main" id="{2A8496CA-07A2-4559-BC38-0C76BCDC75CB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134</xdr:row>
      <xdr:rowOff>0</xdr:rowOff>
    </xdr:from>
    <xdr:ext cx="57150" cy="809625"/>
    <xdr:sp macro="" textlink="">
      <xdr:nvSpPr>
        <xdr:cNvPr id="3617" name="Text Box 1">
          <a:extLst>
            <a:ext uri="{FF2B5EF4-FFF2-40B4-BE49-F238E27FC236}">
              <a16:creationId xmlns:a16="http://schemas.microsoft.com/office/drawing/2014/main" id="{03AD7DBC-CD0F-4721-A870-7D9B9B5997C6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134</xdr:row>
      <xdr:rowOff>0</xdr:rowOff>
    </xdr:from>
    <xdr:ext cx="57150" cy="809625"/>
    <xdr:sp macro="" textlink="">
      <xdr:nvSpPr>
        <xdr:cNvPr id="3618" name="Text Box 1">
          <a:extLst>
            <a:ext uri="{FF2B5EF4-FFF2-40B4-BE49-F238E27FC236}">
              <a16:creationId xmlns:a16="http://schemas.microsoft.com/office/drawing/2014/main" id="{E9D40C8F-5DC1-42BA-A048-71C558F4521D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134</xdr:row>
      <xdr:rowOff>0</xdr:rowOff>
    </xdr:from>
    <xdr:ext cx="57150" cy="809625"/>
    <xdr:sp macro="" textlink="">
      <xdr:nvSpPr>
        <xdr:cNvPr id="3619" name="Text Box 1">
          <a:extLst>
            <a:ext uri="{FF2B5EF4-FFF2-40B4-BE49-F238E27FC236}">
              <a16:creationId xmlns:a16="http://schemas.microsoft.com/office/drawing/2014/main" id="{BA5BABBA-5536-41E7-91C1-E0EF1FBD9B28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620" name="Text Box 1">
          <a:extLst>
            <a:ext uri="{FF2B5EF4-FFF2-40B4-BE49-F238E27FC236}">
              <a16:creationId xmlns:a16="http://schemas.microsoft.com/office/drawing/2014/main" id="{89076C11-0342-4AAA-BD03-FF4954BA5AD3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621" name="Text Box 1">
          <a:extLst>
            <a:ext uri="{FF2B5EF4-FFF2-40B4-BE49-F238E27FC236}">
              <a16:creationId xmlns:a16="http://schemas.microsoft.com/office/drawing/2014/main" id="{D32CE8ED-B73A-4562-A1D3-9A5515C43410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622" name="Text Box 1">
          <a:extLst>
            <a:ext uri="{FF2B5EF4-FFF2-40B4-BE49-F238E27FC236}">
              <a16:creationId xmlns:a16="http://schemas.microsoft.com/office/drawing/2014/main" id="{0BB1B6C5-FEA0-44F3-B065-C0F4112A3D1B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623" name="Text Box 1">
          <a:extLst>
            <a:ext uri="{FF2B5EF4-FFF2-40B4-BE49-F238E27FC236}">
              <a16:creationId xmlns:a16="http://schemas.microsoft.com/office/drawing/2014/main" id="{3A4602BF-462F-4913-9802-41C9645FCD4A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624" name="Text Box 1">
          <a:extLst>
            <a:ext uri="{FF2B5EF4-FFF2-40B4-BE49-F238E27FC236}">
              <a16:creationId xmlns:a16="http://schemas.microsoft.com/office/drawing/2014/main" id="{B4856384-BD25-4941-A446-85215ADFA705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625" name="Text Box 1">
          <a:extLst>
            <a:ext uri="{FF2B5EF4-FFF2-40B4-BE49-F238E27FC236}">
              <a16:creationId xmlns:a16="http://schemas.microsoft.com/office/drawing/2014/main" id="{9758B707-0A38-458E-A14C-3A7B1557B62B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626" name="Text Box 1">
          <a:extLst>
            <a:ext uri="{FF2B5EF4-FFF2-40B4-BE49-F238E27FC236}">
              <a16:creationId xmlns:a16="http://schemas.microsoft.com/office/drawing/2014/main" id="{ECC29D7F-CB68-4749-9983-DF69AE241F09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627" name="Text Box 1">
          <a:extLst>
            <a:ext uri="{FF2B5EF4-FFF2-40B4-BE49-F238E27FC236}">
              <a16:creationId xmlns:a16="http://schemas.microsoft.com/office/drawing/2014/main" id="{C7A2BFAF-B43B-4079-A5A2-59984831348D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628" name="Text Box 1">
          <a:extLst>
            <a:ext uri="{FF2B5EF4-FFF2-40B4-BE49-F238E27FC236}">
              <a16:creationId xmlns:a16="http://schemas.microsoft.com/office/drawing/2014/main" id="{C1496DC5-65D6-421A-8939-8CEAD5ACB250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629" name="Text Box 1">
          <a:extLst>
            <a:ext uri="{FF2B5EF4-FFF2-40B4-BE49-F238E27FC236}">
              <a16:creationId xmlns:a16="http://schemas.microsoft.com/office/drawing/2014/main" id="{B9850A45-EC58-4200-A6CE-C0B872A1D699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630" name="Text Box 1">
          <a:extLst>
            <a:ext uri="{FF2B5EF4-FFF2-40B4-BE49-F238E27FC236}">
              <a16:creationId xmlns:a16="http://schemas.microsoft.com/office/drawing/2014/main" id="{74CBB702-2ED6-40AA-9037-56A18D29A356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631" name="Text Box 1">
          <a:extLst>
            <a:ext uri="{FF2B5EF4-FFF2-40B4-BE49-F238E27FC236}">
              <a16:creationId xmlns:a16="http://schemas.microsoft.com/office/drawing/2014/main" id="{4B7A51F5-0AB2-4ED8-817B-F2A380D11F9A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632" name="Text Box 1">
          <a:extLst>
            <a:ext uri="{FF2B5EF4-FFF2-40B4-BE49-F238E27FC236}">
              <a16:creationId xmlns:a16="http://schemas.microsoft.com/office/drawing/2014/main" id="{E6EDFC1D-3AF6-45CC-BF13-F529AA86EEA5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633" name="Text Box 1">
          <a:extLst>
            <a:ext uri="{FF2B5EF4-FFF2-40B4-BE49-F238E27FC236}">
              <a16:creationId xmlns:a16="http://schemas.microsoft.com/office/drawing/2014/main" id="{AC2BFAB4-EA6D-49DE-8870-F7D7367C83D4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634" name="Text Box 1">
          <a:extLst>
            <a:ext uri="{FF2B5EF4-FFF2-40B4-BE49-F238E27FC236}">
              <a16:creationId xmlns:a16="http://schemas.microsoft.com/office/drawing/2014/main" id="{EDABE94C-817E-4A5E-93D4-E75ADFE59337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635" name="Text Box 1">
          <a:extLst>
            <a:ext uri="{FF2B5EF4-FFF2-40B4-BE49-F238E27FC236}">
              <a16:creationId xmlns:a16="http://schemas.microsoft.com/office/drawing/2014/main" id="{AC4952F0-D30B-42D3-9AF4-45DDE61D18BC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636" name="Text Box 1">
          <a:extLst>
            <a:ext uri="{FF2B5EF4-FFF2-40B4-BE49-F238E27FC236}">
              <a16:creationId xmlns:a16="http://schemas.microsoft.com/office/drawing/2014/main" id="{D3E35F66-6458-49A4-918B-57A7EE3FF494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637" name="Text Box 1">
          <a:extLst>
            <a:ext uri="{FF2B5EF4-FFF2-40B4-BE49-F238E27FC236}">
              <a16:creationId xmlns:a16="http://schemas.microsoft.com/office/drawing/2014/main" id="{1B94F2C3-CDD0-49B9-943D-B5048AD6764E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638" name="Text Box 1">
          <a:extLst>
            <a:ext uri="{FF2B5EF4-FFF2-40B4-BE49-F238E27FC236}">
              <a16:creationId xmlns:a16="http://schemas.microsoft.com/office/drawing/2014/main" id="{B4DE8CE1-3EC2-443B-BBDB-7089BBD675DE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639" name="Text Box 1">
          <a:extLst>
            <a:ext uri="{FF2B5EF4-FFF2-40B4-BE49-F238E27FC236}">
              <a16:creationId xmlns:a16="http://schemas.microsoft.com/office/drawing/2014/main" id="{6914B1BE-12AF-4223-8922-F3A9B198B367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640" name="Text Box 1">
          <a:extLst>
            <a:ext uri="{FF2B5EF4-FFF2-40B4-BE49-F238E27FC236}">
              <a16:creationId xmlns:a16="http://schemas.microsoft.com/office/drawing/2014/main" id="{C859A432-59FD-4A40-9A33-340C88B635BD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641" name="Text Box 1">
          <a:extLst>
            <a:ext uri="{FF2B5EF4-FFF2-40B4-BE49-F238E27FC236}">
              <a16:creationId xmlns:a16="http://schemas.microsoft.com/office/drawing/2014/main" id="{6B061555-282D-46C6-AF97-6B4A24746BBD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642" name="Text Box 1">
          <a:extLst>
            <a:ext uri="{FF2B5EF4-FFF2-40B4-BE49-F238E27FC236}">
              <a16:creationId xmlns:a16="http://schemas.microsoft.com/office/drawing/2014/main" id="{50FFEF35-0066-47E0-93E2-3D4FC788A402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643" name="Text Box 1">
          <a:extLst>
            <a:ext uri="{FF2B5EF4-FFF2-40B4-BE49-F238E27FC236}">
              <a16:creationId xmlns:a16="http://schemas.microsoft.com/office/drawing/2014/main" id="{E3D206F7-C06C-4A9F-8D2D-05EB2E155CF7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644" name="Text Box 1">
          <a:extLst>
            <a:ext uri="{FF2B5EF4-FFF2-40B4-BE49-F238E27FC236}">
              <a16:creationId xmlns:a16="http://schemas.microsoft.com/office/drawing/2014/main" id="{CDCE567A-3408-4850-8687-860EB5A60334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645" name="Text Box 1">
          <a:extLst>
            <a:ext uri="{FF2B5EF4-FFF2-40B4-BE49-F238E27FC236}">
              <a16:creationId xmlns:a16="http://schemas.microsoft.com/office/drawing/2014/main" id="{1F03FC8D-6EA1-4B0C-B326-0659E1852487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646" name="Text Box 1">
          <a:extLst>
            <a:ext uri="{FF2B5EF4-FFF2-40B4-BE49-F238E27FC236}">
              <a16:creationId xmlns:a16="http://schemas.microsoft.com/office/drawing/2014/main" id="{88F62C46-D688-47D6-A413-BD93755FF7C5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647" name="Text Box 1">
          <a:extLst>
            <a:ext uri="{FF2B5EF4-FFF2-40B4-BE49-F238E27FC236}">
              <a16:creationId xmlns:a16="http://schemas.microsoft.com/office/drawing/2014/main" id="{F3A5E7AB-2F94-4152-B9EB-289F86A0C510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648" name="Text Box 1">
          <a:extLst>
            <a:ext uri="{FF2B5EF4-FFF2-40B4-BE49-F238E27FC236}">
              <a16:creationId xmlns:a16="http://schemas.microsoft.com/office/drawing/2014/main" id="{30C572CC-3CEE-46D6-9FA3-65CEF7E17E38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649" name="Text Box 1">
          <a:extLst>
            <a:ext uri="{FF2B5EF4-FFF2-40B4-BE49-F238E27FC236}">
              <a16:creationId xmlns:a16="http://schemas.microsoft.com/office/drawing/2014/main" id="{59EB451A-2BD3-4932-8645-1034E2685C67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650" name="Text Box 1">
          <a:extLst>
            <a:ext uri="{FF2B5EF4-FFF2-40B4-BE49-F238E27FC236}">
              <a16:creationId xmlns:a16="http://schemas.microsoft.com/office/drawing/2014/main" id="{5411E344-B12B-4356-84F9-9E48CE89B57F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651" name="Text Box 1">
          <a:extLst>
            <a:ext uri="{FF2B5EF4-FFF2-40B4-BE49-F238E27FC236}">
              <a16:creationId xmlns:a16="http://schemas.microsoft.com/office/drawing/2014/main" id="{FA3627C0-B0CE-482E-BDF7-B9BA8ED3C2CB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652" name="Text Box 1">
          <a:extLst>
            <a:ext uri="{FF2B5EF4-FFF2-40B4-BE49-F238E27FC236}">
              <a16:creationId xmlns:a16="http://schemas.microsoft.com/office/drawing/2014/main" id="{81E93A16-7E71-431D-8A59-254C798C3BA1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653" name="Text Box 1">
          <a:extLst>
            <a:ext uri="{FF2B5EF4-FFF2-40B4-BE49-F238E27FC236}">
              <a16:creationId xmlns:a16="http://schemas.microsoft.com/office/drawing/2014/main" id="{D1DA7405-ECA2-4252-8E6B-E1D33201FA92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654" name="Text Box 1">
          <a:extLst>
            <a:ext uri="{FF2B5EF4-FFF2-40B4-BE49-F238E27FC236}">
              <a16:creationId xmlns:a16="http://schemas.microsoft.com/office/drawing/2014/main" id="{C8D157FF-8B89-4B39-B103-7CC5DFC7408B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655" name="Text Box 1">
          <a:extLst>
            <a:ext uri="{FF2B5EF4-FFF2-40B4-BE49-F238E27FC236}">
              <a16:creationId xmlns:a16="http://schemas.microsoft.com/office/drawing/2014/main" id="{1EE9FF9C-E13F-4DB9-9396-1595475A48BA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656" name="Text Box 1">
          <a:extLst>
            <a:ext uri="{FF2B5EF4-FFF2-40B4-BE49-F238E27FC236}">
              <a16:creationId xmlns:a16="http://schemas.microsoft.com/office/drawing/2014/main" id="{6D609B63-3756-4D5A-926E-E14DD827EC00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657" name="Text Box 1">
          <a:extLst>
            <a:ext uri="{FF2B5EF4-FFF2-40B4-BE49-F238E27FC236}">
              <a16:creationId xmlns:a16="http://schemas.microsoft.com/office/drawing/2014/main" id="{523296E6-C518-4B15-B624-5469AF08A754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658" name="Text Box 1">
          <a:extLst>
            <a:ext uri="{FF2B5EF4-FFF2-40B4-BE49-F238E27FC236}">
              <a16:creationId xmlns:a16="http://schemas.microsoft.com/office/drawing/2014/main" id="{B9ACD8D8-2A7A-4695-95A7-1173BD9A9194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659" name="Text Box 1">
          <a:extLst>
            <a:ext uri="{FF2B5EF4-FFF2-40B4-BE49-F238E27FC236}">
              <a16:creationId xmlns:a16="http://schemas.microsoft.com/office/drawing/2014/main" id="{83A49701-6D70-41FD-9A0B-7AC5F16835D2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660" name="Text Box 1">
          <a:extLst>
            <a:ext uri="{FF2B5EF4-FFF2-40B4-BE49-F238E27FC236}">
              <a16:creationId xmlns:a16="http://schemas.microsoft.com/office/drawing/2014/main" id="{0CB2595C-9575-4240-8FC6-BDC24559E133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661" name="Text Box 1">
          <a:extLst>
            <a:ext uri="{FF2B5EF4-FFF2-40B4-BE49-F238E27FC236}">
              <a16:creationId xmlns:a16="http://schemas.microsoft.com/office/drawing/2014/main" id="{CC5A97E3-2BF5-46DC-988A-1D25B74DFFDB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662" name="Text Box 1">
          <a:extLst>
            <a:ext uri="{FF2B5EF4-FFF2-40B4-BE49-F238E27FC236}">
              <a16:creationId xmlns:a16="http://schemas.microsoft.com/office/drawing/2014/main" id="{077C366F-AD96-47F4-AF17-581162477B13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663" name="Text Box 1">
          <a:extLst>
            <a:ext uri="{FF2B5EF4-FFF2-40B4-BE49-F238E27FC236}">
              <a16:creationId xmlns:a16="http://schemas.microsoft.com/office/drawing/2014/main" id="{44B2E0EF-5C51-41C8-8A78-C05D785FD332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664" name="Text Box 1">
          <a:extLst>
            <a:ext uri="{FF2B5EF4-FFF2-40B4-BE49-F238E27FC236}">
              <a16:creationId xmlns:a16="http://schemas.microsoft.com/office/drawing/2014/main" id="{C630EE8E-0370-4792-99BA-D2F79200D2B2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665" name="Text Box 1">
          <a:extLst>
            <a:ext uri="{FF2B5EF4-FFF2-40B4-BE49-F238E27FC236}">
              <a16:creationId xmlns:a16="http://schemas.microsoft.com/office/drawing/2014/main" id="{6FDF262D-D3BD-42C0-B898-BEC0D348470B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666" name="Text Box 1">
          <a:extLst>
            <a:ext uri="{FF2B5EF4-FFF2-40B4-BE49-F238E27FC236}">
              <a16:creationId xmlns:a16="http://schemas.microsoft.com/office/drawing/2014/main" id="{16ED1E9B-BA4A-4300-9B90-8D37255E2F86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667" name="Text Box 1">
          <a:extLst>
            <a:ext uri="{FF2B5EF4-FFF2-40B4-BE49-F238E27FC236}">
              <a16:creationId xmlns:a16="http://schemas.microsoft.com/office/drawing/2014/main" id="{F8AD0F9A-142E-4BCE-8757-F5E0BD7B8AAF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134</xdr:row>
      <xdr:rowOff>0</xdr:rowOff>
    </xdr:from>
    <xdr:ext cx="57150" cy="809625"/>
    <xdr:sp macro="" textlink="">
      <xdr:nvSpPr>
        <xdr:cNvPr id="3668" name="Text Box 1">
          <a:extLst>
            <a:ext uri="{FF2B5EF4-FFF2-40B4-BE49-F238E27FC236}">
              <a16:creationId xmlns:a16="http://schemas.microsoft.com/office/drawing/2014/main" id="{938121D5-3D73-4F81-AF31-856A61E132D9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134</xdr:row>
      <xdr:rowOff>0</xdr:rowOff>
    </xdr:from>
    <xdr:ext cx="57150" cy="809625"/>
    <xdr:sp macro="" textlink="">
      <xdr:nvSpPr>
        <xdr:cNvPr id="3669" name="Text Box 1">
          <a:extLst>
            <a:ext uri="{FF2B5EF4-FFF2-40B4-BE49-F238E27FC236}">
              <a16:creationId xmlns:a16="http://schemas.microsoft.com/office/drawing/2014/main" id="{09E4AFC9-8F23-4A98-B59C-0FC40D3E7FA0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134</xdr:row>
      <xdr:rowOff>0</xdr:rowOff>
    </xdr:from>
    <xdr:ext cx="57150" cy="809625"/>
    <xdr:sp macro="" textlink="">
      <xdr:nvSpPr>
        <xdr:cNvPr id="3670" name="Text Box 1">
          <a:extLst>
            <a:ext uri="{FF2B5EF4-FFF2-40B4-BE49-F238E27FC236}">
              <a16:creationId xmlns:a16="http://schemas.microsoft.com/office/drawing/2014/main" id="{01D87AC2-9C96-47E4-96F3-3F1900EEC5A2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134</xdr:row>
      <xdr:rowOff>0</xdr:rowOff>
    </xdr:from>
    <xdr:ext cx="57150" cy="809625"/>
    <xdr:sp macro="" textlink="">
      <xdr:nvSpPr>
        <xdr:cNvPr id="3671" name="Text Box 1">
          <a:extLst>
            <a:ext uri="{FF2B5EF4-FFF2-40B4-BE49-F238E27FC236}">
              <a16:creationId xmlns:a16="http://schemas.microsoft.com/office/drawing/2014/main" id="{E5608C15-469E-4850-8090-717F171A71C8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134</xdr:row>
      <xdr:rowOff>0</xdr:rowOff>
    </xdr:from>
    <xdr:ext cx="57150" cy="809625"/>
    <xdr:sp macro="" textlink="">
      <xdr:nvSpPr>
        <xdr:cNvPr id="3672" name="Text Box 1">
          <a:extLst>
            <a:ext uri="{FF2B5EF4-FFF2-40B4-BE49-F238E27FC236}">
              <a16:creationId xmlns:a16="http://schemas.microsoft.com/office/drawing/2014/main" id="{82CE858B-F3CD-4E91-BD97-C7674223E931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134</xdr:row>
      <xdr:rowOff>0</xdr:rowOff>
    </xdr:from>
    <xdr:ext cx="57150" cy="809625"/>
    <xdr:sp macro="" textlink="">
      <xdr:nvSpPr>
        <xdr:cNvPr id="3673" name="Text Box 1">
          <a:extLst>
            <a:ext uri="{FF2B5EF4-FFF2-40B4-BE49-F238E27FC236}">
              <a16:creationId xmlns:a16="http://schemas.microsoft.com/office/drawing/2014/main" id="{3CA416FE-AA99-4E12-90CE-8E7037582C0C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674" name="Text Box 1">
          <a:extLst>
            <a:ext uri="{FF2B5EF4-FFF2-40B4-BE49-F238E27FC236}">
              <a16:creationId xmlns:a16="http://schemas.microsoft.com/office/drawing/2014/main" id="{F3061D97-A989-40E5-8E94-1B99E352DAEF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675" name="Text Box 1">
          <a:extLst>
            <a:ext uri="{FF2B5EF4-FFF2-40B4-BE49-F238E27FC236}">
              <a16:creationId xmlns:a16="http://schemas.microsoft.com/office/drawing/2014/main" id="{E066F9B3-8D84-4ED1-8B7E-A4B074F355B6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676" name="Text Box 1">
          <a:extLst>
            <a:ext uri="{FF2B5EF4-FFF2-40B4-BE49-F238E27FC236}">
              <a16:creationId xmlns:a16="http://schemas.microsoft.com/office/drawing/2014/main" id="{085E2377-B7B9-474B-B298-59A11C239E76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677" name="Text Box 1">
          <a:extLst>
            <a:ext uri="{FF2B5EF4-FFF2-40B4-BE49-F238E27FC236}">
              <a16:creationId xmlns:a16="http://schemas.microsoft.com/office/drawing/2014/main" id="{FECA0501-8921-4037-927B-EFA389FCFBDB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678" name="Text Box 1">
          <a:extLst>
            <a:ext uri="{FF2B5EF4-FFF2-40B4-BE49-F238E27FC236}">
              <a16:creationId xmlns:a16="http://schemas.microsoft.com/office/drawing/2014/main" id="{97AD4871-6348-4628-B741-2CDBFE3FFFE6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679" name="Text Box 1">
          <a:extLst>
            <a:ext uri="{FF2B5EF4-FFF2-40B4-BE49-F238E27FC236}">
              <a16:creationId xmlns:a16="http://schemas.microsoft.com/office/drawing/2014/main" id="{E6D3513D-A1E5-4CF2-9B5C-0562D014A86F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680" name="Text Box 1">
          <a:extLst>
            <a:ext uri="{FF2B5EF4-FFF2-40B4-BE49-F238E27FC236}">
              <a16:creationId xmlns:a16="http://schemas.microsoft.com/office/drawing/2014/main" id="{F053DD15-27AA-4882-8192-9DC48A7EF132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681" name="Text Box 1">
          <a:extLst>
            <a:ext uri="{FF2B5EF4-FFF2-40B4-BE49-F238E27FC236}">
              <a16:creationId xmlns:a16="http://schemas.microsoft.com/office/drawing/2014/main" id="{3004C0A7-38EF-422E-BF7E-C2737818B3BA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682" name="Text Box 1">
          <a:extLst>
            <a:ext uri="{FF2B5EF4-FFF2-40B4-BE49-F238E27FC236}">
              <a16:creationId xmlns:a16="http://schemas.microsoft.com/office/drawing/2014/main" id="{137FF572-667E-4D8A-B1F8-AE7682AD2F34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683" name="Text Box 1">
          <a:extLst>
            <a:ext uri="{FF2B5EF4-FFF2-40B4-BE49-F238E27FC236}">
              <a16:creationId xmlns:a16="http://schemas.microsoft.com/office/drawing/2014/main" id="{C0CF9257-A436-4D7F-883F-5E499A96BF81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684" name="Text Box 1">
          <a:extLst>
            <a:ext uri="{FF2B5EF4-FFF2-40B4-BE49-F238E27FC236}">
              <a16:creationId xmlns:a16="http://schemas.microsoft.com/office/drawing/2014/main" id="{1A78CFB4-3ACF-4977-97DE-B76AA193981F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685" name="Text Box 1">
          <a:extLst>
            <a:ext uri="{FF2B5EF4-FFF2-40B4-BE49-F238E27FC236}">
              <a16:creationId xmlns:a16="http://schemas.microsoft.com/office/drawing/2014/main" id="{503BEEF1-65C3-45C3-8289-00FA53D7AA87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686" name="Text Box 1">
          <a:extLst>
            <a:ext uri="{FF2B5EF4-FFF2-40B4-BE49-F238E27FC236}">
              <a16:creationId xmlns:a16="http://schemas.microsoft.com/office/drawing/2014/main" id="{15D6DAE7-668D-4035-A75B-7603C558CE46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687" name="Text Box 1">
          <a:extLst>
            <a:ext uri="{FF2B5EF4-FFF2-40B4-BE49-F238E27FC236}">
              <a16:creationId xmlns:a16="http://schemas.microsoft.com/office/drawing/2014/main" id="{795B7592-7836-4D73-B272-62CBB6708C4D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688" name="Text Box 1">
          <a:extLst>
            <a:ext uri="{FF2B5EF4-FFF2-40B4-BE49-F238E27FC236}">
              <a16:creationId xmlns:a16="http://schemas.microsoft.com/office/drawing/2014/main" id="{EBA169F3-CAEE-426F-AA62-E1D0FF8ADAED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689" name="Text Box 1">
          <a:extLst>
            <a:ext uri="{FF2B5EF4-FFF2-40B4-BE49-F238E27FC236}">
              <a16:creationId xmlns:a16="http://schemas.microsoft.com/office/drawing/2014/main" id="{558A6475-0823-48ED-AF0B-6181076900B2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690" name="Text Box 1">
          <a:extLst>
            <a:ext uri="{FF2B5EF4-FFF2-40B4-BE49-F238E27FC236}">
              <a16:creationId xmlns:a16="http://schemas.microsoft.com/office/drawing/2014/main" id="{86C15757-1154-4FC3-954E-A39BC8B5A0BC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691" name="Text Box 1">
          <a:extLst>
            <a:ext uri="{FF2B5EF4-FFF2-40B4-BE49-F238E27FC236}">
              <a16:creationId xmlns:a16="http://schemas.microsoft.com/office/drawing/2014/main" id="{D5807E22-59A8-41E7-A471-421F158F19F4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692" name="Text Box 1">
          <a:extLst>
            <a:ext uri="{FF2B5EF4-FFF2-40B4-BE49-F238E27FC236}">
              <a16:creationId xmlns:a16="http://schemas.microsoft.com/office/drawing/2014/main" id="{6475CE60-34F4-4A1A-9BAE-5325C29ECBDC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693" name="Text Box 1">
          <a:extLst>
            <a:ext uri="{FF2B5EF4-FFF2-40B4-BE49-F238E27FC236}">
              <a16:creationId xmlns:a16="http://schemas.microsoft.com/office/drawing/2014/main" id="{3C7606EB-172F-43E4-8645-7F1338428028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694" name="Text Box 1">
          <a:extLst>
            <a:ext uri="{FF2B5EF4-FFF2-40B4-BE49-F238E27FC236}">
              <a16:creationId xmlns:a16="http://schemas.microsoft.com/office/drawing/2014/main" id="{C2F79AFE-B04B-496B-A89F-1D98DA3F0D2A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695" name="Text Box 1">
          <a:extLst>
            <a:ext uri="{FF2B5EF4-FFF2-40B4-BE49-F238E27FC236}">
              <a16:creationId xmlns:a16="http://schemas.microsoft.com/office/drawing/2014/main" id="{221344FD-D578-4B8F-947F-A732F137C21D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696" name="Text Box 1">
          <a:extLst>
            <a:ext uri="{FF2B5EF4-FFF2-40B4-BE49-F238E27FC236}">
              <a16:creationId xmlns:a16="http://schemas.microsoft.com/office/drawing/2014/main" id="{42320115-3CB0-4B42-8F6F-A12DFAA9EBE7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697" name="Text Box 1">
          <a:extLst>
            <a:ext uri="{FF2B5EF4-FFF2-40B4-BE49-F238E27FC236}">
              <a16:creationId xmlns:a16="http://schemas.microsoft.com/office/drawing/2014/main" id="{F33CEF91-A960-4384-8AFE-47434DBA101F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698" name="Text Box 1">
          <a:extLst>
            <a:ext uri="{FF2B5EF4-FFF2-40B4-BE49-F238E27FC236}">
              <a16:creationId xmlns:a16="http://schemas.microsoft.com/office/drawing/2014/main" id="{6ACAB842-67D4-41CC-8D32-F0730FE5E969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699" name="Text Box 1">
          <a:extLst>
            <a:ext uri="{FF2B5EF4-FFF2-40B4-BE49-F238E27FC236}">
              <a16:creationId xmlns:a16="http://schemas.microsoft.com/office/drawing/2014/main" id="{50F1308E-CA06-4952-8351-38ADE9F58A7C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700" name="Text Box 1">
          <a:extLst>
            <a:ext uri="{FF2B5EF4-FFF2-40B4-BE49-F238E27FC236}">
              <a16:creationId xmlns:a16="http://schemas.microsoft.com/office/drawing/2014/main" id="{6B4039A3-ACDF-45DE-BA46-80329590B3C1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701" name="Text Box 1">
          <a:extLst>
            <a:ext uri="{FF2B5EF4-FFF2-40B4-BE49-F238E27FC236}">
              <a16:creationId xmlns:a16="http://schemas.microsoft.com/office/drawing/2014/main" id="{E9634896-74C2-4E76-9E8B-6EDB2A723679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702" name="Text Box 1">
          <a:extLst>
            <a:ext uri="{FF2B5EF4-FFF2-40B4-BE49-F238E27FC236}">
              <a16:creationId xmlns:a16="http://schemas.microsoft.com/office/drawing/2014/main" id="{755AE107-8085-4A41-9814-D34E9E421654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703" name="Text Box 1">
          <a:extLst>
            <a:ext uri="{FF2B5EF4-FFF2-40B4-BE49-F238E27FC236}">
              <a16:creationId xmlns:a16="http://schemas.microsoft.com/office/drawing/2014/main" id="{9FD632B9-4CCA-4026-8955-27AB4B523726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704" name="Text Box 1">
          <a:extLst>
            <a:ext uri="{FF2B5EF4-FFF2-40B4-BE49-F238E27FC236}">
              <a16:creationId xmlns:a16="http://schemas.microsoft.com/office/drawing/2014/main" id="{1DAD2C9F-5933-4B7A-8450-EF56201C524C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705" name="Text Box 1">
          <a:extLst>
            <a:ext uri="{FF2B5EF4-FFF2-40B4-BE49-F238E27FC236}">
              <a16:creationId xmlns:a16="http://schemas.microsoft.com/office/drawing/2014/main" id="{96D836A3-E69B-46CE-B5BE-987024745FBA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706" name="Text Box 1">
          <a:extLst>
            <a:ext uri="{FF2B5EF4-FFF2-40B4-BE49-F238E27FC236}">
              <a16:creationId xmlns:a16="http://schemas.microsoft.com/office/drawing/2014/main" id="{AF30B1BC-FDA6-425B-B149-E52EC646E880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707" name="Text Box 1">
          <a:extLst>
            <a:ext uri="{FF2B5EF4-FFF2-40B4-BE49-F238E27FC236}">
              <a16:creationId xmlns:a16="http://schemas.microsoft.com/office/drawing/2014/main" id="{CFE2C4AC-CE3B-464C-BADE-4FD81AF8D7B1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708" name="Text Box 1">
          <a:extLst>
            <a:ext uri="{FF2B5EF4-FFF2-40B4-BE49-F238E27FC236}">
              <a16:creationId xmlns:a16="http://schemas.microsoft.com/office/drawing/2014/main" id="{496B8097-F131-4EC2-A28C-4595966D4691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709" name="Text Box 1">
          <a:extLst>
            <a:ext uri="{FF2B5EF4-FFF2-40B4-BE49-F238E27FC236}">
              <a16:creationId xmlns:a16="http://schemas.microsoft.com/office/drawing/2014/main" id="{51EB5960-51EC-4E74-A9D7-DD6186C19962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710" name="Text Box 1">
          <a:extLst>
            <a:ext uri="{FF2B5EF4-FFF2-40B4-BE49-F238E27FC236}">
              <a16:creationId xmlns:a16="http://schemas.microsoft.com/office/drawing/2014/main" id="{F18B7330-E4F4-48E4-9297-ED4E915F28B3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711" name="Text Box 1">
          <a:extLst>
            <a:ext uri="{FF2B5EF4-FFF2-40B4-BE49-F238E27FC236}">
              <a16:creationId xmlns:a16="http://schemas.microsoft.com/office/drawing/2014/main" id="{5155AE8E-6E33-4FFE-A7E1-5D59E469D985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712" name="Text Box 1">
          <a:extLst>
            <a:ext uri="{FF2B5EF4-FFF2-40B4-BE49-F238E27FC236}">
              <a16:creationId xmlns:a16="http://schemas.microsoft.com/office/drawing/2014/main" id="{13990ED3-15AB-4760-AA8B-D9616A203F3E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713" name="Text Box 1">
          <a:extLst>
            <a:ext uri="{FF2B5EF4-FFF2-40B4-BE49-F238E27FC236}">
              <a16:creationId xmlns:a16="http://schemas.microsoft.com/office/drawing/2014/main" id="{3764AA32-A7B2-44B3-BA16-8E5F53CFDE23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714" name="Text Box 1">
          <a:extLst>
            <a:ext uri="{FF2B5EF4-FFF2-40B4-BE49-F238E27FC236}">
              <a16:creationId xmlns:a16="http://schemas.microsoft.com/office/drawing/2014/main" id="{F51345CF-4DA9-4A1A-B26F-260456A2ECB5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715" name="Text Box 1">
          <a:extLst>
            <a:ext uri="{FF2B5EF4-FFF2-40B4-BE49-F238E27FC236}">
              <a16:creationId xmlns:a16="http://schemas.microsoft.com/office/drawing/2014/main" id="{C673B514-12B5-474C-B131-CBE9DCF43029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716" name="Text Box 1">
          <a:extLst>
            <a:ext uri="{FF2B5EF4-FFF2-40B4-BE49-F238E27FC236}">
              <a16:creationId xmlns:a16="http://schemas.microsoft.com/office/drawing/2014/main" id="{B0CF60C4-A0E2-44AF-AACF-3276599AF0D7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717" name="Text Box 1">
          <a:extLst>
            <a:ext uri="{FF2B5EF4-FFF2-40B4-BE49-F238E27FC236}">
              <a16:creationId xmlns:a16="http://schemas.microsoft.com/office/drawing/2014/main" id="{8B70B19D-B213-41E9-ABD7-3C2AAD5533E5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718" name="Text Box 1">
          <a:extLst>
            <a:ext uri="{FF2B5EF4-FFF2-40B4-BE49-F238E27FC236}">
              <a16:creationId xmlns:a16="http://schemas.microsoft.com/office/drawing/2014/main" id="{6E8B1C43-8721-461D-995E-B3601C49E1D4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719" name="Text Box 1">
          <a:extLst>
            <a:ext uri="{FF2B5EF4-FFF2-40B4-BE49-F238E27FC236}">
              <a16:creationId xmlns:a16="http://schemas.microsoft.com/office/drawing/2014/main" id="{EE75F251-BDFD-4F9E-8EE0-600D5D824A79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720" name="Text Box 1">
          <a:extLst>
            <a:ext uri="{FF2B5EF4-FFF2-40B4-BE49-F238E27FC236}">
              <a16:creationId xmlns:a16="http://schemas.microsoft.com/office/drawing/2014/main" id="{54189552-DBF6-4492-ABE3-866A8AB0A8B5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721" name="Text Box 1">
          <a:extLst>
            <a:ext uri="{FF2B5EF4-FFF2-40B4-BE49-F238E27FC236}">
              <a16:creationId xmlns:a16="http://schemas.microsoft.com/office/drawing/2014/main" id="{1149D5FF-701D-4F7B-B556-CD6341380166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134</xdr:row>
      <xdr:rowOff>0</xdr:rowOff>
    </xdr:from>
    <xdr:ext cx="57150" cy="809625"/>
    <xdr:sp macro="" textlink="">
      <xdr:nvSpPr>
        <xdr:cNvPr id="3722" name="Text Box 1">
          <a:extLst>
            <a:ext uri="{FF2B5EF4-FFF2-40B4-BE49-F238E27FC236}">
              <a16:creationId xmlns:a16="http://schemas.microsoft.com/office/drawing/2014/main" id="{5EAE4158-44D4-4FBB-B9FD-8862E4166494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134</xdr:row>
      <xdr:rowOff>0</xdr:rowOff>
    </xdr:from>
    <xdr:ext cx="57150" cy="809625"/>
    <xdr:sp macro="" textlink="">
      <xdr:nvSpPr>
        <xdr:cNvPr id="3723" name="Text Box 1">
          <a:extLst>
            <a:ext uri="{FF2B5EF4-FFF2-40B4-BE49-F238E27FC236}">
              <a16:creationId xmlns:a16="http://schemas.microsoft.com/office/drawing/2014/main" id="{F577A086-6A12-4796-8F91-DC7164DEE16F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134</xdr:row>
      <xdr:rowOff>0</xdr:rowOff>
    </xdr:from>
    <xdr:ext cx="57150" cy="809625"/>
    <xdr:sp macro="" textlink="">
      <xdr:nvSpPr>
        <xdr:cNvPr id="3724" name="Text Box 1">
          <a:extLst>
            <a:ext uri="{FF2B5EF4-FFF2-40B4-BE49-F238E27FC236}">
              <a16:creationId xmlns:a16="http://schemas.microsoft.com/office/drawing/2014/main" id="{76989916-6FE0-4FCF-8290-A9B3BF170A35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134</xdr:row>
      <xdr:rowOff>0</xdr:rowOff>
    </xdr:from>
    <xdr:ext cx="57150" cy="809625"/>
    <xdr:sp macro="" textlink="">
      <xdr:nvSpPr>
        <xdr:cNvPr id="3725" name="Text Box 1">
          <a:extLst>
            <a:ext uri="{FF2B5EF4-FFF2-40B4-BE49-F238E27FC236}">
              <a16:creationId xmlns:a16="http://schemas.microsoft.com/office/drawing/2014/main" id="{BE627328-70F8-4545-AC3E-D15609A802B1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134</xdr:row>
      <xdr:rowOff>0</xdr:rowOff>
    </xdr:from>
    <xdr:ext cx="57150" cy="809625"/>
    <xdr:sp macro="" textlink="">
      <xdr:nvSpPr>
        <xdr:cNvPr id="3726" name="Text Box 1">
          <a:extLst>
            <a:ext uri="{FF2B5EF4-FFF2-40B4-BE49-F238E27FC236}">
              <a16:creationId xmlns:a16="http://schemas.microsoft.com/office/drawing/2014/main" id="{97587AAC-9370-42E2-B91B-09739E447F18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134</xdr:row>
      <xdr:rowOff>0</xdr:rowOff>
    </xdr:from>
    <xdr:ext cx="57150" cy="809625"/>
    <xdr:sp macro="" textlink="">
      <xdr:nvSpPr>
        <xdr:cNvPr id="3727" name="Text Box 1">
          <a:extLst>
            <a:ext uri="{FF2B5EF4-FFF2-40B4-BE49-F238E27FC236}">
              <a16:creationId xmlns:a16="http://schemas.microsoft.com/office/drawing/2014/main" id="{08EAC671-A1E2-40A6-8900-EB3B66B42A85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728" name="Text Box 1">
          <a:extLst>
            <a:ext uri="{FF2B5EF4-FFF2-40B4-BE49-F238E27FC236}">
              <a16:creationId xmlns:a16="http://schemas.microsoft.com/office/drawing/2014/main" id="{8A97DEC4-0FB6-4E53-B11D-33C8AD3579EB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729" name="Text Box 1">
          <a:extLst>
            <a:ext uri="{FF2B5EF4-FFF2-40B4-BE49-F238E27FC236}">
              <a16:creationId xmlns:a16="http://schemas.microsoft.com/office/drawing/2014/main" id="{355E83A6-7375-45FC-A7C0-7213DBBB12DB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730" name="Text Box 1">
          <a:extLst>
            <a:ext uri="{FF2B5EF4-FFF2-40B4-BE49-F238E27FC236}">
              <a16:creationId xmlns:a16="http://schemas.microsoft.com/office/drawing/2014/main" id="{1759E851-55A4-43D4-B114-CC84F03164D6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731" name="Text Box 1">
          <a:extLst>
            <a:ext uri="{FF2B5EF4-FFF2-40B4-BE49-F238E27FC236}">
              <a16:creationId xmlns:a16="http://schemas.microsoft.com/office/drawing/2014/main" id="{C59A44B5-55C3-41F5-AD13-A86448A81579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732" name="Text Box 1">
          <a:extLst>
            <a:ext uri="{FF2B5EF4-FFF2-40B4-BE49-F238E27FC236}">
              <a16:creationId xmlns:a16="http://schemas.microsoft.com/office/drawing/2014/main" id="{F517EE07-DBC5-4545-B91E-629EB1DDCC78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733" name="Text Box 1">
          <a:extLst>
            <a:ext uri="{FF2B5EF4-FFF2-40B4-BE49-F238E27FC236}">
              <a16:creationId xmlns:a16="http://schemas.microsoft.com/office/drawing/2014/main" id="{3D83ED9E-FF99-4BD2-937C-C34724083697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734" name="Text Box 1">
          <a:extLst>
            <a:ext uri="{FF2B5EF4-FFF2-40B4-BE49-F238E27FC236}">
              <a16:creationId xmlns:a16="http://schemas.microsoft.com/office/drawing/2014/main" id="{71420B97-CE15-4F78-BB3C-D3DD5DC44C6A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735" name="Text Box 1">
          <a:extLst>
            <a:ext uri="{FF2B5EF4-FFF2-40B4-BE49-F238E27FC236}">
              <a16:creationId xmlns:a16="http://schemas.microsoft.com/office/drawing/2014/main" id="{312AD054-EF2E-471E-82BB-170333542ADC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736" name="Text Box 1">
          <a:extLst>
            <a:ext uri="{FF2B5EF4-FFF2-40B4-BE49-F238E27FC236}">
              <a16:creationId xmlns:a16="http://schemas.microsoft.com/office/drawing/2014/main" id="{B5869A20-F338-43C6-BD71-68921635D59B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737" name="Text Box 1">
          <a:extLst>
            <a:ext uri="{FF2B5EF4-FFF2-40B4-BE49-F238E27FC236}">
              <a16:creationId xmlns:a16="http://schemas.microsoft.com/office/drawing/2014/main" id="{BE03D620-4740-42CA-8F5F-1AD1D25BDAE5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738" name="Text Box 1">
          <a:extLst>
            <a:ext uri="{FF2B5EF4-FFF2-40B4-BE49-F238E27FC236}">
              <a16:creationId xmlns:a16="http://schemas.microsoft.com/office/drawing/2014/main" id="{5DCA5C3D-0BCC-4BAD-81A1-901C76334239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739" name="Text Box 1">
          <a:extLst>
            <a:ext uri="{FF2B5EF4-FFF2-40B4-BE49-F238E27FC236}">
              <a16:creationId xmlns:a16="http://schemas.microsoft.com/office/drawing/2014/main" id="{DBEE27F8-B5AB-44EC-8BA0-1E069EC3871B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740" name="Text Box 1">
          <a:extLst>
            <a:ext uri="{FF2B5EF4-FFF2-40B4-BE49-F238E27FC236}">
              <a16:creationId xmlns:a16="http://schemas.microsoft.com/office/drawing/2014/main" id="{0BDC864B-1725-4524-A48B-56BF085C511B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741" name="Text Box 1">
          <a:extLst>
            <a:ext uri="{FF2B5EF4-FFF2-40B4-BE49-F238E27FC236}">
              <a16:creationId xmlns:a16="http://schemas.microsoft.com/office/drawing/2014/main" id="{FE73A563-DBDB-4A51-84A0-995DA7BDD5DA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742" name="Text Box 1">
          <a:extLst>
            <a:ext uri="{FF2B5EF4-FFF2-40B4-BE49-F238E27FC236}">
              <a16:creationId xmlns:a16="http://schemas.microsoft.com/office/drawing/2014/main" id="{462A8CA2-C9D1-42B7-BE24-C7507961900D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743" name="Text Box 1">
          <a:extLst>
            <a:ext uri="{FF2B5EF4-FFF2-40B4-BE49-F238E27FC236}">
              <a16:creationId xmlns:a16="http://schemas.microsoft.com/office/drawing/2014/main" id="{BDDB68BB-5A82-4B64-AFB1-AEDDDC44AF88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744" name="Text Box 1">
          <a:extLst>
            <a:ext uri="{FF2B5EF4-FFF2-40B4-BE49-F238E27FC236}">
              <a16:creationId xmlns:a16="http://schemas.microsoft.com/office/drawing/2014/main" id="{29F436AC-2F2A-47A5-B4C4-26B218DDF36D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745" name="Text Box 1">
          <a:extLst>
            <a:ext uri="{FF2B5EF4-FFF2-40B4-BE49-F238E27FC236}">
              <a16:creationId xmlns:a16="http://schemas.microsoft.com/office/drawing/2014/main" id="{A14FAB9C-6E1E-4D5A-B96B-501B4FF8EA62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746" name="Text Box 1">
          <a:extLst>
            <a:ext uri="{FF2B5EF4-FFF2-40B4-BE49-F238E27FC236}">
              <a16:creationId xmlns:a16="http://schemas.microsoft.com/office/drawing/2014/main" id="{D87576AB-85B9-46D6-8DFD-A216C030C844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747" name="Text Box 1">
          <a:extLst>
            <a:ext uri="{FF2B5EF4-FFF2-40B4-BE49-F238E27FC236}">
              <a16:creationId xmlns:a16="http://schemas.microsoft.com/office/drawing/2014/main" id="{4D371DC1-5169-4915-956F-9E892426C160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748" name="Text Box 1">
          <a:extLst>
            <a:ext uri="{FF2B5EF4-FFF2-40B4-BE49-F238E27FC236}">
              <a16:creationId xmlns:a16="http://schemas.microsoft.com/office/drawing/2014/main" id="{A29F0BC2-F771-4714-A341-92106EBEE3FB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749" name="Text Box 1">
          <a:extLst>
            <a:ext uri="{FF2B5EF4-FFF2-40B4-BE49-F238E27FC236}">
              <a16:creationId xmlns:a16="http://schemas.microsoft.com/office/drawing/2014/main" id="{7532731A-FD3E-4F0D-9CE2-FEAFED9F4FA6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750" name="Text Box 1">
          <a:extLst>
            <a:ext uri="{FF2B5EF4-FFF2-40B4-BE49-F238E27FC236}">
              <a16:creationId xmlns:a16="http://schemas.microsoft.com/office/drawing/2014/main" id="{C2445263-7F0F-43F3-9452-78568EDE1217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751" name="Text Box 1">
          <a:extLst>
            <a:ext uri="{FF2B5EF4-FFF2-40B4-BE49-F238E27FC236}">
              <a16:creationId xmlns:a16="http://schemas.microsoft.com/office/drawing/2014/main" id="{ACAA3FBD-98C8-45B3-8BD5-4A92194D9FF5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752" name="Text Box 1">
          <a:extLst>
            <a:ext uri="{FF2B5EF4-FFF2-40B4-BE49-F238E27FC236}">
              <a16:creationId xmlns:a16="http://schemas.microsoft.com/office/drawing/2014/main" id="{15F3E924-1B7F-4322-A6FF-A2184A52F651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753" name="Text Box 1">
          <a:extLst>
            <a:ext uri="{FF2B5EF4-FFF2-40B4-BE49-F238E27FC236}">
              <a16:creationId xmlns:a16="http://schemas.microsoft.com/office/drawing/2014/main" id="{680CA938-1E80-4C83-B313-42DA66972765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754" name="Text Box 1">
          <a:extLst>
            <a:ext uri="{FF2B5EF4-FFF2-40B4-BE49-F238E27FC236}">
              <a16:creationId xmlns:a16="http://schemas.microsoft.com/office/drawing/2014/main" id="{4557FB1A-E63E-45CF-B08C-8E25E497C4FA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755" name="Text Box 1">
          <a:extLst>
            <a:ext uri="{FF2B5EF4-FFF2-40B4-BE49-F238E27FC236}">
              <a16:creationId xmlns:a16="http://schemas.microsoft.com/office/drawing/2014/main" id="{448126F6-97E2-4945-83B1-A66E630A65B7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756" name="Text Box 1">
          <a:extLst>
            <a:ext uri="{FF2B5EF4-FFF2-40B4-BE49-F238E27FC236}">
              <a16:creationId xmlns:a16="http://schemas.microsoft.com/office/drawing/2014/main" id="{F6CAD160-8429-4B80-8C90-6C7484C8F13A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757" name="Text Box 1">
          <a:extLst>
            <a:ext uri="{FF2B5EF4-FFF2-40B4-BE49-F238E27FC236}">
              <a16:creationId xmlns:a16="http://schemas.microsoft.com/office/drawing/2014/main" id="{9AE580F6-8F3B-4EBF-8AAC-DF60C8E62F19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758" name="Text Box 1">
          <a:extLst>
            <a:ext uri="{FF2B5EF4-FFF2-40B4-BE49-F238E27FC236}">
              <a16:creationId xmlns:a16="http://schemas.microsoft.com/office/drawing/2014/main" id="{B049B392-7580-43D7-846A-7FD801544B0E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759" name="Text Box 1">
          <a:extLst>
            <a:ext uri="{FF2B5EF4-FFF2-40B4-BE49-F238E27FC236}">
              <a16:creationId xmlns:a16="http://schemas.microsoft.com/office/drawing/2014/main" id="{C44A9D0F-CCCC-4459-AEFA-33ACD677FEC4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760" name="Text Box 1">
          <a:extLst>
            <a:ext uri="{FF2B5EF4-FFF2-40B4-BE49-F238E27FC236}">
              <a16:creationId xmlns:a16="http://schemas.microsoft.com/office/drawing/2014/main" id="{3B51450A-A5D8-4F80-9E92-33493314E2B8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761" name="Text Box 1">
          <a:extLst>
            <a:ext uri="{FF2B5EF4-FFF2-40B4-BE49-F238E27FC236}">
              <a16:creationId xmlns:a16="http://schemas.microsoft.com/office/drawing/2014/main" id="{A078B6BF-AEE0-4C0B-B7E9-184CE8D670B1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762" name="Text Box 1">
          <a:extLst>
            <a:ext uri="{FF2B5EF4-FFF2-40B4-BE49-F238E27FC236}">
              <a16:creationId xmlns:a16="http://schemas.microsoft.com/office/drawing/2014/main" id="{F7E84E0D-75FE-46BC-88D1-1CC7789F5CEE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763" name="Text Box 1">
          <a:extLst>
            <a:ext uri="{FF2B5EF4-FFF2-40B4-BE49-F238E27FC236}">
              <a16:creationId xmlns:a16="http://schemas.microsoft.com/office/drawing/2014/main" id="{4D2D9DCC-BBFD-41A9-8A33-DC47393CEEB1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764" name="Text Box 1">
          <a:extLst>
            <a:ext uri="{FF2B5EF4-FFF2-40B4-BE49-F238E27FC236}">
              <a16:creationId xmlns:a16="http://schemas.microsoft.com/office/drawing/2014/main" id="{54AFB93D-EEED-4AC4-A84F-17013E3A283D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765" name="Text Box 1">
          <a:extLst>
            <a:ext uri="{FF2B5EF4-FFF2-40B4-BE49-F238E27FC236}">
              <a16:creationId xmlns:a16="http://schemas.microsoft.com/office/drawing/2014/main" id="{FBBFFD10-46CC-4BF4-B3D0-26D66FC85C57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766" name="Text Box 1">
          <a:extLst>
            <a:ext uri="{FF2B5EF4-FFF2-40B4-BE49-F238E27FC236}">
              <a16:creationId xmlns:a16="http://schemas.microsoft.com/office/drawing/2014/main" id="{43DAFE19-554B-4AC4-B90D-1229E01C9D64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767" name="Text Box 1">
          <a:extLst>
            <a:ext uri="{FF2B5EF4-FFF2-40B4-BE49-F238E27FC236}">
              <a16:creationId xmlns:a16="http://schemas.microsoft.com/office/drawing/2014/main" id="{B2E5F990-6071-4685-97F6-AABF4D2F375C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768" name="Text Box 1">
          <a:extLst>
            <a:ext uri="{FF2B5EF4-FFF2-40B4-BE49-F238E27FC236}">
              <a16:creationId xmlns:a16="http://schemas.microsoft.com/office/drawing/2014/main" id="{AEBBF580-6DFA-4BDB-A76B-B5F015D16341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769" name="Text Box 1">
          <a:extLst>
            <a:ext uri="{FF2B5EF4-FFF2-40B4-BE49-F238E27FC236}">
              <a16:creationId xmlns:a16="http://schemas.microsoft.com/office/drawing/2014/main" id="{92996F09-D2A0-4412-B195-046492D7A749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770" name="Text Box 1">
          <a:extLst>
            <a:ext uri="{FF2B5EF4-FFF2-40B4-BE49-F238E27FC236}">
              <a16:creationId xmlns:a16="http://schemas.microsoft.com/office/drawing/2014/main" id="{0DD3FC26-E9EA-4244-9E0A-D0339AF41FF7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771" name="Text Box 1">
          <a:extLst>
            <a:ext uri="{FF2B5EF4-FFF2-40B4-BE49-F238E27FC236}">
              <a16:creationId xmlns:a16="http://schemas.microsoft.com/office/drawing/2014/main" id="{71264C38-3834-41C0-9380-026B0777CDAF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772" name="Text Box 1">
          <a:extLst>
            <a:ext uri="{FF2B5EF4-FFF2-40B4-BE49-F238E27FC236}">
              <a16:creationId xmlns:a16="http://schemas.microsoft.com/office/drawing/2014/main" id="{13B62C34-83E0-462D-862F-9141B76ECB03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773" name="Text Box 1">
          <a:extLst>
            <a:ext uri="{FF2B5EF4-FFF2-40B4-BE49-F238E27FC236}">
              <a16:creationId xmlns:a16="http://schemas.microsoft.com/office/drawing/2014/main" id="{EBE50081-5117-4939-A198-C190A206E598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774" name="Text Box 1">
          <a:extLst>
            <a:ext uri="{FF2B5EF4-FFF2-40B4-BE49-F238E27FC236}">
              <a16:creationId xmlns:a16="http://schemas.microsoft.com/office/drawing/2014/main" id="{DD975414-8A17-43BC-AC9A-B244ECE577D7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775" name="Text Box 1">
          <a:extLst>
            <a:ext uri="{FF2B5EF4-FFF2-40B4-BE49-F238E27FC236}">
              <a16:creationId xmlns:a16="http://schemas.microsoft.com/office/drawing/2014/main" id="{A98B6957-C840-4830-9C66-17ACF93AF0C2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134</xdr:row>
      <xdr:rowOff>0</xdr:rowOff>
    </xdr:from>
    <xdr:ext cx="57150" cy="809625"/>
    <xdr:sp macro="" textlink="">
      <xdr:nvSpPr>
        <xdr:cNvPr id="3776" name="Text Box 1">
          <a:extLst>
            <a:ext uri="{FF2B5EF4-FFF2-40B4-BE49-F238E27FC236}">
              <a16:creationId xmlns:a16="http://schemas.microsoft.com/office/drawing/2014/main" id="{253BAA19-AF8E-413A-A893-76CA5A5BF6DA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134</xdr:row>
      <xdr:rowOff>0</xdr:rowOff>
    </xdr:from>
    <xdr:ext cx="57150" cy="809625"/>
    <xdr:sp macro="" textlink="">
      <xdr:nvSpPr>
        <xdr:cNvPr id="3777" name="Text Box 1">
          <a:extLst>
            <a:ext uri="{FF2B5EF4-FFF2-40B4-BE49-F238E27FC236}">
              <a16:creationId xmlns:a16="http://schemas.microsoft.com/office/drawing/2014/main" id="{7F10C2CA-D125-4BE4-930A-1C12AC3DDB72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134</xdr:row>
      <xdr:rowOff>0</xdr:rowOff>
    </xdr:from>
    <xdr:ext cx="57150" cy="809625"/>
    <xdr:sp macro="" textlink="">
      <xdr:nvSpPr>
        <xdr:cNvPr id="3778" name="Text Box 1">
          <a:extLst>
            <a:ext uri="{FF2B5EF4-FFF2-40B4-BE49-F238E27FC236}">
              <a16:creationId xmlns:a16="http://schemas.microsoft.com/office/drawing/2014/main" id="{AFE26C50-7908-4D76-83CB-87F2B56F9BBE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134</xdr:row>
      <xdr:rowOff>0</xdr:rowOff>
    </xdr:from>
    <xdr:ext cx="57150" cy="809625"/>
    <xdr:sp macro="" textlink="">
      <xdr:nvSpPr>
        <xdr:cNvPr id="3779" name="Text Box 1">
          <a:extLst>
            <a:ext uri="{FF2B5EF4-FFF2-40B4-BE49-F238E27FC236}">
              <a16:creationId xmlns:a16="http://schemas.microsoft.com/office/drawing/2014/main" id="{EB52F889-7F49-4F2F-B2C9-C187F2A0AF8A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134</xdr:row>
      <xdr:rowOff>0</xdr:rowOff>
    </xdr:from>
    <xdr:ext cx="57150" cy="809625"/>
    <xdr:sp macro="" textlink="">
      <xdr:nvSpPr>
        <xdr:cNvPr id="3780" name="Text Box 1">
          <a:extLst>
            <a:ext uri="{FF2B5EF4-FFF2-40B4-BE49-F238E27FC236}">
              <a16:creationId xmlns:a16="http://schemas.microsoft.com/office/drawing/2014/main" id="{DE545CFA-A83E-49DC-8E70-36C743440ACA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134</xdr:row>
      <xdr:rowOff>0</xdr:rowOff>
    </xdr:from>
    <xdr:ext cx="57150" cy="809625"/>
    <xdr:sp macro="" textlink="">
      <xdr:nvSpPr>
        <xdr:cNvPr id="3781" name="Text Box 1">
          <a:extLst>
            <a:ext uri="{FF2B5EF4-FFF2-40B4-BE49-F238E27FC236}">
              <a16:creationId xmlns:a16="http://schemas.microsoft.com/office/drawing/2014/main" id="{5824FE9C-7C01-4F3C-A1D1-5BEC89F12C31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782" name="Text Box 1">
          <a:extLst>
            <a:ext uri="{FF2B5EF4-FFF2-40B4-BE49-F238E27FC236}">
              <a16:creationId xmlns:a16="http://schemas.microsoft.com/office/drawing/2014/main" id="{F3FB6876-F4EE-49E5-B2FB-3FF4E6871574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783" name="Text Box 1">
          <a:extLst>
            <a:ext uri="{FF2B5EF4-FFF2-40B4-BE49-F238E27FC236}">
              <a16:creationId xmlns:a16="http://schemas.microsoft.com/office/drawing/2014/main" id="{415A448D-2855-471C-809B-97CA6E864CE4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784" name="Text Box 1">
          <a:extLst>
            <a:ext uri="{FF2B5EF4-FFF2-40B4-BE49-F238E27FC236}">
              <a16:creationId xmlns:a16="http://schemas.microsoft.com/office/drawing/2014/main" id="{99A9D893-F6E1-430D-8D7F-35DAD3A67B33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785" name="Text Box 1">
          <a:extLst>
            <a:ext uri="{FF2B5EF4-FFF2-40B4-BE49-F238E27FC236}">
              <a16:creationId xmlns:a16="http://schemas.microsoft.com/office/drawing/2014/main" id="{147A214A-BE2F-4EB0-A13C-CCCF2839813D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786" name="Text Box 1">
          <a:extLst>
            <a:ext uri="{FF2B5EF4-FFF2-40B4-BE49-F238E27FC236}">
              <a16:creationId xmlns:a16="http://schemas.microsoft.com/office/drawing/2014/main" id="{E6C0B19F-519A-46B3-A126-68FF56230164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787" name="Text Box 1">
          <a:extLst>
            <a:ext uri="{FF2B5EF4-FFF2-40B4-BE49-F238E27FC236}">
              <a16:creationId xmlns:a16="http://schemas.microsoft.com/office/drawing/2014/main" id="{A4F646DC-CF37-477C-89EE-88A9420A6816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788" name="Text Box 1">
          <a:extLst>
            <a:ext uri="{FF2B5EF4-FFF2-40B4-BE49-F238E27FC236}">
              <a16:creationId xmlns:a16="http://schemas.microsoft.com/office/drawing/2014/main" id="{03C59F11-21D2-459D-AB83-C1CC257D3AAE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789" name="Text Box 1">
          <a:extLst>
            <a:ext uri="{FF2B5EF4-FFF2-40B4-BE49-F238E27FC236}">
              <a16:creationId xmlns:a16="http://schemas.microsoft.com/office/drawing/2014/main" id="{1ACCEBD9-3381-4943-B907-39C15A859A2D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790" name="Text Box 1">
          <a:extLst>
            <a:ext uri="{FF2B5EF4-FFF2-40B4-BE49-F238E27FC236}">
              <a16:creationId xmlns:a16="http://schemas.microsoft.com/office/drawing/2014/main" id="{9FC2896A-2512-4C4B-9282-016275F6C8DF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791" name="Text Box 1">
          <a:extLst>
            <a:ext uri="{FF2B5EF4-FFF2-40B4-BE49-F238E27FC236}">
              <a16:creationId xmlns:a16="http://schemas.microsoft.com/office/drawing/2014/main" id="{30582E24-9814-434C-9B22-EABA6FDD55FE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792" name="Text Box 1">
          <a:extLst>
            <a:ext uri="{FF2B5EF4-FFF2-40B4-BE49-F238E27FC236}">
              <a16:creationId xmlns:a16="http://schemas.microsoft.com/office/drawing/2014/main" id="{BFCDA92B-C01C-4A78-A964-2FAB442733DF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793" name="Text Box 1">
          <a:extLst>
            <a:ext uri="{FF2B5EF4-FFF2-40B4-BE49-F238E27FC236}">
              <a16:creationId xmlns:a16="http://schemas.microsoft.com/office/drawing/2014/main" id="{F59D207B-30CB-4ABC-9980-8DAC916A6C05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794" name="Text Box 1">
          <a:extLst>
            <a:ext uri="{FF2B5EF4-FFF2-40B4-BE49-F238E27FC236}">
              <a16:creationId xmlns:a16="http://schemas.microsoft.com/office/drawing/2014/main" id="{C62BBA90-2980-4B78-8DEC-51385C7B36E1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795" name="Text Box 1">
          <a:extLst>
            <a:ext uri="{FF2B5EF4-FFF2-40B4-BE49-F238E27FC236}">
              <a16:creationId xmlns:a16="http://schemas.microsoft.com/office/drawing/2014/main" id="{0657AA72-800B-4B3B-AE56-A65BAB08A328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796" name="Text Box 1">
          <a:extLst>
            <a:ext uri="{FF2B5EF4-FFF2-40B4-BE49-F238E27FC236}">
              <a16:creationId xmlns:a16="http://schemas.microsoft.com/office/drawing/2014/main" id="{363B1086-B82B-4C33-97B8-61BFF7E26523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797" name="Text Box 1">
          <a:extLst>
            <a:ext uri="{FF2B5EF4-FFF2-40B4-BE49-F238E27FC236}">
              <a16:creationId xmlns:a16="http://schemas.microsoft.com/office/drawing/2014/main" id="{D50389E6-79A3-4169-BB51-89A737625749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798" name="Text Box 1">
          <a:extLst>
            <a:ext uri="{FF2B5EF4-FFF2-40B4-BE49-F238E27FC236}">
              <a16:creationId xmlns:a16="http://schemas.microsoft.com/office/drawing/2014/main" id="{F9A305AC-5673-4C43-86BD-66BBC505ACA3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799" name="Text Box 1">
          <a:extLst>
            <a:ext uri="{FF2B5EF4-FFF2-40B4-BE49-F238E27FC236}">
              <a16:creationId xmlns:a16="http://schemas.microsoft.com/office/drawing/2014/main" id="{4D5C1236-1BBC-4ACC-B2B0-257EBBEE4835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800" name="Text Box 1">
          <a:extLst>
            <a:ext uri="{FF2B5EF4-FFF2-40B4-BE49-F238E27FC236}">
              <a16:creationId xmlns:a16="http://schemas.microsoft.com/office/drawing/2014/main" id="{363CDE1D-08A7-4D8B-BC87-152BAD566A76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801" name="Text Box 1">
          <a:extLst>
            <a:ext uri="{FF2B5EF4-FFF2-40B4-BE49-F238E27FC236}">
              <a16:creationId xmlns:a16="http://schemas.microsoft.com/office/drawing/2014/main" id="{F7B46027-0516-4530-B8CA-07D2BDABBEEC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802" name="Text Box 1">
          <a:extLst>
            <a:ext uri="{FF2B5EF4-FFF2-40B4-BE49-F238E27FC236}">
              <a16:creationId xmlns:a16="http://schemas.microsoft.com/office/drawing/2014/main" id="{DC13CF3F-E09A-40B1-A172-592995A3498A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803" name="Text Box 1">
          <a:extLst>
            <a:ext uri="{FF2B5EF4-FFF2-40B4-BE49-F238E27FC236}">
              <a16:creationId xmlns:a16="http://schemas.microsoft.com/office/drawing/2014/main" id="{63D191F9-4D9E-4C8A-A54F-99EDD300C302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804" name="Text Box 1">
          <a:extLst>
            <a:ext uri="{FF2B5EF4-FFF2-40B4-BE49-F238E27FC236}">
              <a16:creationId xmlns:a16="http://schemas.microsoft.com/office/drawing/2014/main" id="{9FD60D05-AACB-4626-B415-F902754CC8FB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805" name="Text Box 1">
          <a:extLst>
            <a:ext uri="{FF2B5EF4-FFF2-40B4-BE49-F238E27FC236}">
              <a16:creationId xmlns:a16="http://schemas.microsoft.com/office/drawing/2014/main" id="{DDDD4845-9B2A-4ED6-9F84-DC07FDD4A1FC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806" name="Text Box 1">
          <a:extLst>
            <a:ext uri="{FF2B5EF4-FFF2-40B4-BE49-F238E27FC236}">
              <a16:creationId xmlns:a16="http://schemas.microsoft.com/office/drawing/2014/main" id="{DC3153B9-A4A1-4AD1-82E2-FF45A0FEEA51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807" name="Text Box 1">
          <a:extLst>
            <a:ext uri="{FF2B5EF4-FFF2-40B4-BE49-F238E27FC236}">
              <a16:creationId xmlns:a16="http://schemas.microsoft.com/office/drawing/2014/main" id="{7121FDDC-21C4-4BFB-BD16-08A32A58F8EE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808" name="Text Box 1">
          <a:extLst>
            <a:ext uri="{FF2B5EF4-FFF2-40B4-BE49-F238E27FC236}">
              <a16:creationId xmlns:a16="http://schemas.microsoft.com/office/drawing/2014/main" id="{3BE8CCAD-0A04-4E61-B6BB-074849F89A3A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809" name="Text Box 1">
          <a:extLst>
            <a:ext uri="{FF2B5EF4-FFF2-40B4-BE49-F238E27FC236}">
              <a16:creationId xmlns:a16="http://schemas.microsoft.com/office/drawing/2014/main" id="{4604218A-FC67-44D6-98EC-83D5154B1AB0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810" name="Text Box 1">
          <a:extLst>
            <a:ext uri="{FF2B5EF4-FFF2-40B4-BE49-F238E27FC236}">
              <a16:creationId xmlns:a16="http://schemas.microsoft.com/office/drawing/2014/main" id="{B75B6677-2D9C-41C9-BA4D-E52F94DF7893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811" name="Text Box 1">
          <a:extLst>
            <a:ext uri="{FF2B5EF4-FFF2-40B4-BE49-F238E27FC236}">
              <a16:creationId xmlns:a16="http://schemas.microsoft.com/office/drawing/2014/main" id="{D0B903A2-B72B-4ED8-B5E6-F290A602EB8F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812" name="Text Box 1">
          <a:extLst>
            <a:ext uri="{FF2B5EF4-FFF2-40B4-BE49-F238E27FC236}">
              <a16:creationId xmlns:a16="http://schemas.microsoft.com/office/drawing/2014/main" id="{EA8311D0-1807-4EEB-9DB6-0A78A88F4648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813" name="Text Box 1">
          <a:extLst>
            <a:ext uri="{FF2B5EF4-FFF2-40B4-BE49-F238E27FC236}">
              <a16:creationId xmlns:a16="http://schemas.microsoft.com/office/drawing/2014/main" id="{302456DE-F977-4E34-AB36-7FBD653EDC09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814" name="Text Box 1">
          <a:extLst>
            <a:ext uri="{FF2B5EF4-FFF2-40B4-BE49-F238E27FC236}">
              <a16:creationId xmlns:a16="http://schemas.microsoft.com/office/drawing/2014/main" id="{54E8683F-43A6-4330-8CFC-1F5A0F782C12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815" name="Text Box 1">
          <a:extLst>
            <a:ext uri="{FF2B5EF4-FFF2-40B4-BE49-F238E27FC236}">
              <a16:creationId xmlns:a16="http://schemas.microsoft.com/office/drawing/2014/main" id="{0E77499F-1813-4237-AD52-9047D5FE71E6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816" name="Text Box 1">
          <a:extLst>
            <a:ext uri="{FF2B5EF4-FFF2-40B4-BE49-F238E27FC236}">
              <a16:creationId xmlns:a16="http://schemas.microsoft.com/office/drawing/2014/main" id="{324869C1-6E2C-4EFF-A08C-0BF011B8DDB1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817" name="Text Box 1">
          <a:extLst>
            <a:ext uri="{FF2B5EF4-FFF2-40B4-BE49-F238E27FC236}">
              <a16:creationId xmlns:a16="http://schemas.microsoft.com/office/drawing/2014/main" id="{D42B2736-2241-4AD3-8989-BAAA92CE47A7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818" name="Text Box 1">
          <a:extLst>
            <a:ext uri="{FF2B5EF4-FFF2-40B4-BE49-F238E27FC236}">
              <a16:creationId xmlns:a16="http://schemas.microsoft.com/office/drawing/2014/main" id="{7E75A5EC-546E-42E2-A00E-96B188DD96CE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819" name="Text Box 1">
          <a:extLst>
            <a:ext uri="{FF2B5EF4-FFF2-40B4-BE49-F238E27FC236}">
              <a16:creationId xmlns:a16="http://schemas.microsoft.com/office/drawing/2014/main" id="{E8F3963B-6FF3-4B1C-8A84-F1CA42DD4FB3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820" name="Text Box 1">
          <a:extLst>
            <a:ext uri="{FF2B5EF4-FFF2-40B4-BE49-F238E27FC236}">
              <a16:creationId xmlns:a16="http://schemas.microsoft.com/office/drawing/2014/main" id="{D013CB0F-D4DC-477C-A9C7-1E27CE00C75C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821" name="Text Box 1">
          <a:extLst>
            <a:ext uri="{FF2B5EF4-FFF2-40B4-BE49-F238E27FC236}">
              <a16:creationId xmlns:a16="http://schemas.microsoft.com/office/drawing/2014/main" id="{C3CEA627-0218-4AFB-8416-37C2CBFC0524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822" name="Text Box 1">
          <a:extLst>
            <a:ext uri="{FF2B5EF4-FFF2-40B4-BE49-F238E27FC236}">
              <a16:creationId xmlns:a16="http://schemas.microsoft.com/office/drawing/2014/main" id="{68A58B88-8C90-4E80-832B-56A269103A68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823" name="Text Box 1">
          <a:extLst>
            <a:ext uri="{FF2B5EF4-FFF2-40B4-BE49-F238E27FC236}">
              <a16:creationId xmlns:a16="http://schemas.microsoft.com/office/drawing/2014/main" id="{323A8127-4AC5-4B60-B693-A6D80B79CDE7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824" name="Text Box 1">
          <a:extLst>
            <a:ext uri="{FF2B5EF4-FFF2-40B4-BE49-F238E27FC236}">
              <a16:creationId xmlns:a16="http://schemas.microsoft.com/office/drawing/2014/main" id="{A9348300-58D7-4D3D-B01B-26B0CEB5B098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825" name="Text Box 1">
          <a:extLst>
            <a:ext uri="{FF2B5EF4-FFF2-40B4-BE49-F238E27FC236}">
              <a16:creationId xmlns:a16="http://schemas.microsoft.com/office/drawing/2014/main" id="{0354F31E-53BD-422C-985B-F72853C0A840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826" name="Text Box 1">
          <a:extLst>
            <a:ext uri="{FF2B5EF4-FFF2-40B4-BE49-F238E27FC236}">
              <a16:creationId xmlns:a16="http://schemas.microsoft.com/office/drawing/2014/main" id="{BA40B7BB-C36C-4F86-B60E-3FD460BE7EAA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827" name="Text Box 1">
          <a:extLst>
            <a:ext uri="{FF2B5EF4-FFF2-40B4-BE49-F238E27FC236}">
              <a16:creationId xmlns:a16="http://schemas.microsoft.com/office/drawing/2014/main" id="{5D7DA3BE-AB70-407D-97FC-F25447CCDB46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828" name="Text Box 1">
          <a:extLst>
            <a:ext uri="{FF2B5EF4-FFF2-40B4-BE49-F238E27FC236}">
              <a16:creationId xmlns:a16="http://schemas.microsoft.com/office/drawing/2014/main" id="{5D40843A-7192-41F4-A234-D2BCD57E0B2F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829" name="Text Box 1">
          <a:extLst>
            <a:ext uri="{FF2B5EF4-FFF2-40B4-BE49-F238E27FC236}">
              <a16:creationId xmlns:a16="http://schemas.microsoft.com/office/drawing/2014/main" id="{AFEB40CF-1480-47A5-BAA6-A3EBBD1969C2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134</xdr:row>
      <xdr:rowOff>0</xdr:rowOff>
    </xdr:from>
    <xdr:ext cx="57150" cy="809625"/>
    <xdr:sp macro="" textlink="">
      <xdr:nvSpPr>
        <xdr:cNvPr id="3830" name="Text Box 1">
          <a:extLst>
            <a:ext uri="{FF2B5EF4-FFF2-40B4-BE49-F238E27FC236}">
              <a16:creationId xmlns:a16="http://schemas.microsoft.com/office/drawing/2014/main" id="{7AED3FED-F8C8-4DBB-9188-FE36FD227D1F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134</xdr:row>
      <xdr:rowOff>0</xdr:rowOff>
    </xdr:from>
    <xdr:ext cx="57150" cy="809625"/>
    <xdr:sp macro="" textlink="">
      <xdr:nvSpPr>
        <xdr:cNvPr id="3831" name="Text Box 1">
          <a:extLst>
            <a:ext uri="{FF2B5EF4-FFF2-40B4-BE49-F238E27FC236}">
              <a16:creationId xmlns:a16="http://schemas.microsoft.com/office/drawing/2014/main" id="{E6EC3D7A-E492-46A5-B418-851DBD4A3B65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134</xdr:row>
      <xdr:rowOff>0</xdr:rowOff>
    </xdr:from>
    <xdr:ext cx="57150" cy="809625"/>
    <xdr:sp macro="" textlink="">
      <xdr:nvSpPr>
        <xdr:cNvPr id="3832" name="Text Box 1">
          <a:extLst>
            <a:ext uri="{FF2B5EF4-FFF2-40B4-BE49-F238E27FC236}">
              <a16:creationId xmlns:a16="http://schemas.microsoft.com/office/drawing/2014/main" id="{A775A0E2-89CD-4342-99BE-2FD714669C67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134</xdr:row>
      <xdr:rowOff>0</xdr:rowOff>
    </xdr:from>
    <xdr:ext cx="57150" cy="809625"/>
    <xdr:sp macro="" textlink="">
      <xdr:nvSpPr>
        <xdr:cNvPr id="3833" name="Text Box 1">
          <a:extLst>
            <a:ext uri="{FF2B5EF4-FFF2-40B4-BE49-F238E27FC236}">
              <a16:creationId xmlns:a16="http://schemas.microsoft.com/office/drawing/2014/main" id="{0AE64F2A-D7BE-49B1-AEE0-1DF925A5D245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134</xdr:row>
      <xdr:rowOff>0</xdr:rowOff>
    </xdr:from>
    <xdr:ext cx="57150" cy="809625"/>
    <xdr:sp macro="" textlink="">
      <xdr:nvSpPr>
        <xdr:cNvPr id="3834" name="Text Box 1">
          <a:extLst>
            <a:ext uri="{FF2B5EF4-FFF2-40B4-BE49-F238E27FC236}">
              <a16:creationId xmlns:a16="http://schemas.microsoft.com/office/drawing/2014/main" id="{F385FE3E-5133-4E2A-8294-86C1F13473BF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134</xdr:row>
      <xdr:rowOff>0</xdr:rowOff>
    </xdr:from>
    <xdr:ext cx="57150" cy="809625"/>
    <xdr:sp macro="" textlink="">
      <xdr:nvSpPr>
        <xdr:cNvPr id="3835" name="Text Box 1">
          <a:extLst>
            <a:ext uri="{FF2B5EF4-FFF2-40B4-BE49-F238E27FC236}">
              <a16:creationId xmlns:a16="http://schemas.microsoft.com/office/drawing/2014/main" id="{3C28240F-BBE0-45DB-8591-3D78367BDAD0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836" name="Text Box 1">
          <a:extLst>
            <a:ext uri="{FF2B5EF4-FFF2-40B4-BE49-F238E27FC236}">
              <a16:creationId xmlns:a16="http://schemas.microsoft.com/office/drawing/2014/main" id="{F04A298F-A98E-4986-B0BA-DB4DC771DA9D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837" name="Text Box 1">
          <a:extLst>
            <a:ext uri="{FF2B5EF4-FFF2-40B4-BE49-F238E27FC236}">
              <a16:creationId xmlns:a16="http://schemas.microsoft.com/office/drawing/2014/main" id="{81036549-D2FF-4EAE-B88C-D31D8B4AFD04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838" name="Text Box 1">
          <a:extLst>
            <a:ext uri="{FF2B5EF4-FFF2-40B4-BE49-F238E27FC236}">
              <a16:creationId xmlns:a16="http://schemas.microsoft.com/office/drawing/2014/main" id="{9C5A930F-BC6F-42EF-8FF3-0B40104611E6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839" name="Text Box 1">
          <a:extLst>
            <a:ext uri="{FF2B5EF4-FFF2-40B4-BE49-F238E27FC236}">
              <a16:creationId xmlns:a16="http://schemas.microsoft.com/office/drawing/2014/main" id="{65B15DE7-7018-4EF0-8D2E-489D419702A9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840" name="Text Box 1">
          <a:extLst>
            <a:ext uri="{FF2B5EF4-FFF2-40B4-BE49-F238E27FC236}">
              <a16:creationId xmlns:a16="http://schemas.microsoft.com/office/drawing/2014/main" id="{8380F2A3-F797-4F7E-A8AE-622A0F0D381F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841" name="Text Box 1">
          <a:extLst>
            <a:ext uri="{FF2B5EF4-FFF2-40B4-BE49-F238E27FC236}">
              <a16:creationId xmlns:a16="http://schemas.microsoft.com/office/drawing/2014/main" id="{D6F639FA-D693-4219-AEBF-B95454DB8B78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842" name="Text Box 1">
          <a:extLst>
            <a:ext uri="{FF2B5EF4-FFF2-40B4-BE49-F238E27FC236}">
              <a16:creationId xmlns:a16="http://schemas.microsoft.com/office/drawing/2014/main" id="{025CD1C8-55A0-4324-9252-4F4D52B7E1C1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843" name="Text Box 1">
          <a:extLst>
            <a:ext uri="{FF2B5EF4-FFF2-40B4-BE49-F238E27FC236}">
              <a16:creationId xmlns:a16="http://schemas.microsoft.com/office/drawing/2014/main" id="{D8D369A2-178A-4F4B-BD69-AB637A52BBCE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844" name="Text Box 1">
          <a:extLst>
            <a:ext uri="{FF2B5EF4-FFF2-40B4-BE49-F238E27FC236}">
              <a16:creationId xmlns:a16="http://schemas.microsoft.com/office/drawing/2014/main" id="{8291F1F9-5C86-4EA3-85E7-B24C169DA15A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845" name="Text Box 1">
          <a:extLst>
            <a:ext uri="{FF2B5EF4-FFF2-40B4-BE49-F238E27FC236}">
              <a16:creationId xmlns:a16="http://schemas.microsoft.com/office/drawing/2014/main" id="{93F0ECA4-8EB0-46A2-81BF-F3FE4C8188C9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846" name="Text Box 1">
          <a:extLst>
            <a:ext uri="{FF2B5EF4-FFF2-40B4-BE49-F238E27FC236}">
              <a16:creationId xmlns:a16="http://schemas.microsoft.com/office/drawing/2014/main" id="{48E41135-E4F9-4079-A9E5-2D9F552138AB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847" name="Text Box 1">
          <a:extLst>
            <a:ext uri="{FF2B5EF4-FFF2-40B4-BE49-F238E27FC236}">
              <a16:creationId xmlns:a16="http://schemas.microsoft.com/office/drawing/2014/main" id="{F8531312-BC45-4A58-A72D-E9F9984F6F6E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848" name="Text Box 1">
          <a:extLst>
            <a:ext uri="{FF2B5EF4-FFF2-40B4-BE49-F238E27FC236}">
              <a16:creationId xmlns:a16="http://schemas.microsoft.com/office/drawing/2014/main" id="{6F22E4AE-9D7B-4A33-B270-1FC2AC989D8E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849" name="Text Box 1">
          <a:extLst>
            <a:ext uri="{FF2B5EF4-FFF2-40B4-BE49-F238E27FC236}">
              <a16:creationId xmlns:a16="http://schemas.microsoft.com/office/drawing/2014/main" id="{135D06DB-38C6-4707-9DF6-5801E697C458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850" name="Text Box 1">
          <a:extLst>
            <a:ext uri="{FF2B5EF4-FFF2-40B4-BE49-F238E27FC236}">
              <a16:creationId xmlns:a16="http://schemas.microsoft.com/office/drawing/2014/main" id="{3F605FDF-FA95-4273-B5E2-97FB8AB14833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851" name="Text Box 1">
          <a:extLst>
            <a:ext uri="{FF2B5EF4-FFF2-40B4-BE49-F238E27FC236}">
              <a16:creationId xmlns:a16="http://schemas.microsoft.com/office/drawing/2014/main" id="{A1AF20BE-9DD8-4F60-9B55-910D20FF5618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852" name="Text Box 1">
          <a:extLst>
            <a:ext uri="{FF2B5EF4-FFF2-40B4-BE49-F238E27FC236}">
              <a16:creationId xmlns:a16="http://schemas.microsoft.com/office/drawing/2014/main" id="{455FA054-75E5-44B4-9CF7-6240F135BC74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853" name="Text Box 1">
          <a:extLst>
            <a:ext uri="{FF2B5EF4-FFF2-40B4-BE49-F238E27FC236}">
              <a16:creationId xmlns:a16="http://schemas.microsoft.com/office/drawing/2014/main" id="{EC6D829D-8A46-4022-B689-3A747406CBDA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854" name="Text Box 1">
          <a:extLst>
            <a:ext uri="{FF2B5EF4-FFF2-40B4-BE49-F238E27FC236}">
              <a16:creationId xmlns:a16="http://schemas.microsoft.com/office/drawing/2014/main" id="{E9D78DD3-90D2-42CD-95DB-EB1FCD144531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855" name="Text Box 1">
          <a:extLst>
            <a:ext uri="{FF2B5EF4-FFF2-40B4-BE49-F238E27FC236}">
              <a16:creationId xmlns:a16="http://schemas.microsoft.com/office/drawing/2014/main" id="{B2B44414-2F05-4308-B443-BCA40A4FFC6F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856" name="Text Box 1">
          <a:extLst>
            <a:ext uri="{FF2B5EF4-FFF2-40B4-BE49-F238E27FC236}">
              <a16:creationId xmlns:a16="http://schemas.microsoft.com/office/drawing/2014/main" id="{7C664F33-98D9-4890-A49A-FA5681BD1571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857" name="Text Box 1">
          <a:extLst>
            <a:ext uri="{FF2B5EF4-FFF2-40B4-BE49-F238E27FC236}">
              <a16:creationId xmlns:a16="http://schemas.microsoft.com/office/drawing/2014/main" id="{E93D1EA5-1CF2-47A8-AE05-7EDA5CC06423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858" name="Text Box 1">
          <a:extLst>
            <a:ext uri="{FF2B5EF4-FFF2-40B4-BE49-F238E27FC236}">
              <a16:creationId xmlns:a16="http://schemas.microsoft.com/office/drawing/2014/main" id="{39D07C61-71AB-44C0-B16B-CBC52CD52765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859" name="Text Box 1">
          <a:extLst>
            <a:ext uri="{FF2B5EF4-FFF2-40B4-BE49-F238E27FC236}">
              <a16:creationId xmlns:a16="http://schemas.microsoft.com/office/drawing/2014/main" id="{8352D155-2444-4EEC-A162-798A0A81B0E6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860" name="Text Box 1">
          <a:extLst>
            <a:ext uri="{FF2B5EF4-FFF2-40B4-BE49-F238E27FC236}">
              <a16:creationId xmlns:a16="http://schemas.microsoft.com/office/drawing/2014/main" id="{A2F798A8-40DF-4B75-B27D-929E766701DF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861" name="Text Box 1">
          <a:extLst>
            <a:ext uri="{FF2B5EF4-FFF2-40B4-BE49-F238E27FC236}">
              <a16:creationId xmlns:a16="http://schemas.microsoft.com/office/drawing/2014/main" id="{F4B153A6-9C23-49A9-98CD-A372815AD745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862" name="Text Box 1">
          <a:extLst>
            <a:ext uri="{FF2B5EF4-FFF2-40B4-BE49-F238E27FC236}">
              <a16:creationId xmlns:a16="http://schemas.microsoft.com/office/drawing/2014/main" id="{124DE4CF-96F0-4C1E-A529-ABD334098389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863" name="Text Box 1">
          <a:extLst>
            <a:ext uri="{FF2B5EF4-FFF2-40B4-BE49-F238E27FC236}">
              <a16:creationId xmlns:a16="http://schemas.microsoft.com/office/drawing/2014/main" id="{EF66BC2F-4A0E-4989-B271-A6CCECD1983B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864" name="Text Box 1">
          <a:extLst>
            <a:ext uri="{FF2B5EF4-FFF2-40B4-BE49-F238E27FC236}">
              <a16:creationId xmlns:a16="http://schemas.microsoft.com/office/drawing/2014/main" id="{A6CD9792-04F7-4613-A61B-71CF3DE6B6EA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865" name="Text Box 1">
          <a:extLst>
            <a:ext uri="{FF2B5EF4-FFF2-40B4-BE49-F238E27FC236}">
              <a16:creationId xmlns:a16="http://schemas.microsoft.com/office/drawing/2014/main" id="{DBB5B4B2-12E6-4162-971B-3D5BA5B2542B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866" name="Text Box 1">
          <a:extLst>
            <a:ext uri="{FF2B5EF4-FFF2-40B4-BE49-F238E27FC236}">
              <a16:creationId xmlns:a16="http://schemas.microsoft.com/office/drawing/2014/main" id="{65852767-409B-4E14-94E6-70CECB8C7924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867" name="Text Box 1">
          <a:extLst>
            <a:ext uri="{FF2B5EF4-FFF2-40B4-BE49-F238E27FC236}">
              <a16:creationId xmlns:a16="http://schemas.microsoft.com/office/drawing/2014/main" id="{93B2E762-F692-4853-B932-ABFAB8954AF2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868" name="Text Box 1">
          <a:extLst>
            <a:ext uri="{FF2B5EF4-FFF2-40B4-BE49-F238E27FC236}">
              <a16:creationId xmlns:a16="http://schemas.microsoft.com/office/drawing/2014/main" id="{A9F2ADF6-B761-46E4-84A4-F0590F871F95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869" name="Text Box 1">
          <a:extLst>
            <a:ext uri="{FF2B5EF4-FFF2-40B4-BE49-F238E27FC236}">
              <a16:creationId xmlns:a16="http://schemas.microsoft.com/office/drawing/2014/main" id="{F7EE644D-1D05-4EA6-B541-73F3FF6700CA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870" name="Text Box 1">
          <a:extLst>
            <a:ext uri="{FF2B5EF4-FFF2-40B4-BE49-F238E27FC236}">
              <a16:creationId xmlns:a16="http://schemas.microsoft.com/office/drawing/2014/main" id="{4FC3A8CF-180E-402E-B057-D11C890F0A1A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871" name="Text Box 1">
          <a:extLst>
            <a:ext uri="{FF2B5EF4-FFF2-40B4-BE49-F238E27FC236}">
              <a16:creationId xmlns:a16="http://schemas.microsoft.com/office/drawing/2014/main" id="{5A50A372-E098-4442-A740-655E8DBA5C27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872" name="Text Box 1">
          <a:extLst>
            <a:ext uri="{FF2B5EF4-FFF2-40B4-BE49-F238E27FC236}">
              <a16:creationId xmlns:a16="http://schemas.microsoft.com/office/drawing/2014/main" id="{A68DF506-7DC2-4A10-AFDC-DF4A6529CA69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873" name="Text Box 1">
          <a:extLst>
            <a:ext uri="{FF2B5EF4-FFF2-40B4-BE49-F238E27FC236}">
              <a16:creationId xmlns:a16="http://schemas.microsoft.com/office/drawing/2014/main" id="{F5C8D065-8DE4-4073-B2F7-844B962D75FE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874" name="Text Box 1">
          <a:extLst>
            <a:ext uri="{FF2B5EF4-FFF2-40B4-BE49-F238E27FC236}">
              <a16:creationId xmlns:a16="http://schemas.microsoft.com/office/drawing/2014/main" id="{A260183E-C948-499B-9B16-D5FEF3D3B2ED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875" name="Text Box 1">
          <a:extLst>
            <a:ext uri="{FF2B5EF4-FFF2-40B4-BE49-F238E27FC236}">
              <a16:creationId xmlns:a16="http://schemas.microsoft.com/office/drawing/2014/main" id="{A01672D1-A3B5-4152-9BE9-2DB5996EC362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876" name="Text Box 1">
          <a:extLst>
            <a:ext uri="{FF2B5EF4-FFF2-40B4-BE49-F238E27FC236}">
              <a16:creationId xmlns:a16="http://schemas.microsoft.com/office/drawing/2014/main" id="{7EC65730-25C6-499D-B665-0BDC5F9E9FAD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877" name="Text Box 1">
          <a:extLst>
            <a:ext uri="{FF2B5EF4-FFF2-40B4-BE49-F238E27FC236}">
              <a16:creationId xmlns:a16="http://schemas.microsoft.com/office/drawing/2014/main" id="{768377A6-302D-409D-8F50-61AF6D293F14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878" name="Text Box 1">
          <a:extLst>
            <a:ext uri="{FF2B5EF4-FFF2-40B4-BE49-F238E27FC236}">
              <a16:creationId xmlns:a16="http://schemas.microsoft.com/office/drawing/2014/main" id="{348BD8AD-87A9-45CF-AEFD-DF07F063AD3C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879" name="Text Box 1">
          <a:extLst>
            <a:ext uri="{FF2B5EF4-FFF2-40B4-BE49-F238E27FC236}">
              <a16:creationId xmlns:a16="http://schemas.microsoft.com/office/drawing/2014/main" id="{40ACE42E-7F41-40FD-9426-B56478C12B37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880" name="Text Box 1">
          <a:extLst>
            <a:ext uri="{FF2B5EF4-FFF2-40B4-BE49-F238E27FC236}">
              <a16:creationId xmlns:a16="http://schemas.microsoft.com/office/drawing/2014/main" id="{58F5A95F-0E37-400B-A1BD-535758519E80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881" name="Text Box 1">
          <a:extLst>
            <a:ext uri="{FF2B5EF4-FFF2-40B4-BE49-F238E27FC236}">
              <a16:creationId xmlns:a16="http://schemas.microsoft.com/office/drawing/2014/main" id="{4E1BCCBF-8299-4320-8AC2-1A5D6E6961AA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882" name="Text Box 1">
          <a:extLst>
            <a:ext uri="{FF2B5EF4-FFF2-40B4-BE49-F238E27FC236}">
              <a16:creationId xmlns:a16="http://schemas.microsoft.com/office/drawing/2014/main" id="{A4EAE720-21CC-47D9-A7BE-EFBE198CA032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134</xdr:row>
      <xdr:rowOff>0</xdr:rowOff>
    </xdr:from>
    <xdr:ext cx="57150" cy="952500"/>
    <xdr:sp macro="" textlink="">
      <xdr:nvSpPr>
        <xdr:cNvPr id="3883" name="Text Box 1">
          <a:extLst>
            <a:ext uri="{FF2B5EF4-FFF2-40B4-BE49-F238E27FC236}">
              <a16:creationId xmlns:a16="http://schemas.microsoft.com/office/drawing/2014/main" id="{3B26E39E-998F-4D13-8F37-90CFFC10284E}"/>
            </a:ext>
          </a:extLst>
        </xdr:cNvPr>
        <xdr:cNvSpPr txBox="1">
          <a:spLocks noChangeArrowheads="1"/>
        </xdr:cNvSpPr>
      </xdr:nvSpPr>
      <xdr:spPr bwMode="auto">
        <a:xfrm>
          <a:off x="3206750" y="212725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134</xdr:row>
      <xdr:rowOff>0</xdr:rowOff>
    </xdr:from>
    <xdr:ext cx="57150" cy="809625"/>
    <xdr:sp macro="" textlink="">
      <xdr:nvSpPr>
        <xdr:cNvPr id="3884" name="Text Box 1">
          <a:extLst>
            <a:ext uri="{FF2B5EF4-FFF2-40B4-BE49-F238E27FC236}">
              <a16:creationId xmlns:a16="http://schemas.microsoft.com/office/drawing/2014/main" id="{9648006B-1F12-454B-876A-06D3F4C38079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134</xdr:row>
      <xdr:rowOff>0</xdr:rowOff>
    </xdr:from>
    <xdr:ext cx="57150" cy="809625"/>
    <xdr:sp macro="" textlink="">
      <xdr:nvSpPr>
        <xdr:cNvPr id="3885" name="Text Box 1">
          <a:extLst>
            <a:ext uri="{FF2B5EF4-FFF2-40B4-BE49-F238E27FC236}">
              <a16:creationId xmlns:a16="http://schemas.microsoft.com/office/drawing/2014/main" id="{D1CCCCCA-584F-4D77-B2AE-BD85CFBC4873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134</xdr:row>
      <xdr:rowOff>0</xdr:rowOff>
    </xdr:from>
    <xdr:ext cx="57150" cy="809625"/>
    <xdr:sp macro="" textlink="">
      <xdr:nvSpPr>
        <xdr:cNvPr id="3886" name="Text Box 1">
          <a:extLst>
            <a:ext uri="{FF2B5EF4-FFF2-40B4-BE49-F238E27FC236}">
              <a16:creationId xmlns:a16="http://schemas.microsoft.com/office/drawing/2014/main" id="{370AB707-F3F8-4EDD-8C2C-1889777ACC64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134</xdr:row>
      <xdr:rowOff>0</xdr:rowOff>
    </xdr:from>
    <xdr:ext cx="57150" cy="809625"/>
    <xdr:sp macro="" textlink="">
      <xdr:nvSpPr>
        <xdr:cNvPr id="3887" name="Text Box 1">
          <a:extLst>
            <a:ext uri="{FF2B5EF4-FFF2-40B4-BE49-F238E27FC236}">
              <a16:creationId xmlns:a16="http://schemas.microsoft.com/office/drawing/2014/main" id="{3F9FF6CC-56E3-4C1A-96A6-C598ADC54474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134</xdr:row>
      <xdr:rowOff>0</xdr:rowOff>
    </xdr:from>
    <xdr:ext cx="57150" cy="809625"/>
    <xdr:sp macro="" textlink="">
      <xdr:nvSpPr>
        <xdr:cNvPr id="3888" name="Text Box 1">
          <a:extLst>
            <a:ext uri="{FF2B5EF4-FFF2-40B4-BE49-F238E27FC236}">
              <a16:creationId xmlns:a16="http://schemas.microsoft.com/office/drawing/2014/main" id="{DE6C055C-8D40-40BD-B202-F13E9814C076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134</xdr:row>
      <xdr:rowOff>0</xdr:rowOff>
    </xdr:from>
    <xdr:ext cx="57150" cy="809625"/>
    <xdr:sp macro="" textlink="">
      <xdr:nvSpPr>
        <xdr:cNvPr id="3889" name="Text Box 1">
          <a:extLst>
            <a:ext uri="{FF2B5EF4-FFF2-40B4-BE49-F238E27FC236}">
              <a16:creationId xmlns:a16="http://schemas.microsoft.com/office/drawing/2014/main" id="{6506332F-28B8-425E-AA04-C93551A3A48F}"/>
            </a:ext>
          </a:extLst>
        </xdr:cNvPr>
        <xdr:cNvSpPr txBox="1">
          <a:spLocks noChangeArrowheads="1"/>
        </xdr:cNvSpPr>
      </xdr:nvSpPr>
      <xdr:spPr bwMode="auto">
        <a:xfrm>
          <a:off x="320357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3419475</xdr:colOff>
      <xdr:row>124</xdr:row>
      <xdr:rowOff>1714500</xdr:rowOff>
    </xdr:from>
    <xdr:ext cx="57150" cy="809625"/>
    <xdr:sp macro="" textlink="">
      <xdr:nvSpPr>
        <xdr:cNvPr id="3890" name="Text Box 1">
          <a:extLst>
            <a:ext uri="{FF2B5EF4-FFF2-40B4-BE49-F238E27FC236}">
              <a16:creationId xmlns:a16="http://schemas.microsoft.com/office/drawing/2014/main" id="{45E7D5E6-017A-49AD-A671-0DDE96797FD3}"/>
            </a:ext>
          </a:extLst>
        </xdr:cNvPr>
        <xdr:cNvSpPr txBox="1">
          <a:spLocks noChangeArrowheads="1"/>
        </xdr:cNvSpPr>
      </xdr:nvSpPr>
      <xdr:spPr bwMode="auto">
        <a:xfrm>
          <a:off x="3844925" y="1984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3419475</xdr:colOff>
      <xdr:row>132</xdr:row>
      <xdr:rowOff>1714500</xdr:rowOff>
    </xdr:from>
    <xdr:ext cx="57150" cy="809625"/>
    <xdr:sp macro="" textlink="">
      <xdr:nvSpPr>
        <xdr:cNvPr id="3891" name="Text Box 1">
          <a:extLst>
            <a:ext uri="{FF2B5EF4-FFF2-40B4-BE49-F238E27FC236}">
              <a16:creationId xmlns:a16="http://schemas.microsoft.com/office/drawing/2014/main" id="{B5AC39B9-7807-4EEB-A383-CB4981D6A1F4}"/>
            </a:ext>
          </a:extLst>
        </xdr:cNvPr>
        <xdr:cNvSpPr txBox="1">
          <a:spLocks noChangeArrowheads="1"/>
        </xdr:cNvSpPr>
      </xdr:nvSpPr>
      <xdr:spPr bwMode="auto">
        <a:xfrm>
          <a:off x="384492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3419475</xdr:colOff>
      <xdr:row>133</xdr:row>
      <xdr:rowOff>1714500</xdr:rowOff>
    </xdr:from>
    <xdr:ext cx="57150" cy="809625"/>
    <xdr:sp macro="" textlink="">
      <xdr:nvSpPr>
        <xdr:cNvPr id="3892" name="Text Box 1">
          <a:extLst>
            <a:ext uri="{FF2B5EF4-FFF2-40B4-BE49-F238E27FC236}">
              <a16:creationId xmlns:a16="http://schemas.microsoft.com/office/drawing/2014/main" id="{90D8DA23-3804-4445-854C-412CFB22905B}"/>
            </a:ext>
          </a:extLst>
        </xdr:cNvPr>
        <xdr:cNvSpPr txBox="1">
          <a:spLocks noChangeArrowheads="1"/>
        </xdr:cNvSpPr>
      </xdr:nvSpPr>
      <xdr:spPr bwMode="auto">
        <a:xfrm>
          <a:off x="3844925" y="2127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3419475</xdr:colOff>
      <xdr:row>134</xdr:row>
      <xdr:rowOff>1714500</xdr:rowOff>
    </xdr:from>
    <xdr:ext cx="57150" cy="809625"/>
    <xdr:sp macro="" textlink="">
      <xdr:nvSpPr>
        <xdr:cNvPr id="3893" name="Text Box 1">
          <a:extLst>
            <a:ext uri="{FF2B5EF4-FFF2-40B4-BE49-F238E27FC236}">
              <a16:creationId xmlns:a16="http://schemas.microsoft.com/office/drawing/2014/main" id="{5D2F4031-CDB3-435D-82E8-B9FF806D6605}"/>
            </a:ext>
          </a:extLst>
        </xdr:cNvPr>
        <xdr:cNvSpPr txBox="1">
          <a:spLocks noChangeArrowheads="1"/>
        </xdr:cNvSpPr>
      </xdr:nvSpPr>
      <xdr:spPr bwMode="auto">
        <a:xfrm>
          <a:off x="3844925" y="21431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3419475</xdr:colOff>
      <xdr:row>141</xdr:row>
      <xdr:rowOff>1714500</xdr:rowOff>
    </xdr:from>
    <xdr:ext cx="57150" cy="809625"/>
    <xdr:sp macro="" textlink="">
      <xdr:nvSpPr>
        <xdr:cNvPr id="3894" name="Text Box 1">
          <a:extLst>
            <a:ext uri="{FF2B5EF4-FFF2-40B4-BE49-F238E27FC236}">
              <a16:creationId xmlns:a16="http://schemas.microsoft.com/office/drawing/2014/main" id="{FFD021EB-46CD-4B5A-9DEB-28DAE42BD847}"/>
            </a:ext>
          </a:extLst>
        </xdr:cNvPr>
        <xdr:cNvSpPr txBox="1">
          <a:spLocks noChangeArrowheads="1"/>
        </xdr:cNvSpPr>
      </xdr:nvSpPr>
      <xdr:spPr bwMode="auto">
        <a:xfrm>
          <a:off x="3844925" y="225425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3419475</xdr:colOff>
      <xdr:row>154</xdr:row>
      <xdr:rowOff>1714500</xdr:rowOff>
    </xdr:from>
    <xdr:ext cx="57150" cy="809625"/>
    <xdr:sp macro="" textlink="">
      <xdr:nvSpPr>
        <xdr:cNvPr id="3895" name="Text Box 1">
          <a:extLst>
            <a:ext uri="{FF2B5EF4-FFF2-40B4-BE49-F238E27FC236}">
              <a16:creationId xmlns:a16="http://schemas.microsoft.com/office/drawing/2014/main" id="{6A33F3CF-7171-4AE8-AD20-100917449921}"/>
            </a:ext>
          </a:extLst>
        </xdr:cNvPr>
        <xdr:cNvSpPr txBox="1">
          <a:spLocks noChangeArrowheads="1"/>
        </xdr:cNvSpPr>
      </xdr:nvSpPr>
      <xdr:spPr bwMode="auto">
        <a:xfrm>
          <a:off x="3844925" y="246062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3419475</xdr:colOff>
      <xdr:row>155</xdr:row>
      <xdr:rowOff>1714500</xdr:rowOff>
    </xdr:from>
    <xdr:ext cx="57150" cy="809625"/>
    <xdr:sp macro="" textlink="">
      <xdr:nvSpPr>
        <xdr:cNvPr id="3896" name="Text Box 1">
          <a:extLst>
            <a:ext uri="{FF2B5EF4-FFF2-40B4-BE49-F238E27FC236}">
              <a16:creationId xmlns:a16="http://schemas.microsoft.com/office/drawing/2014/main" id="{7E8C754D-C377-4C73-B08F-CF85B3DA63E9}"/>
            </a:ext>
          </a:extLst>
        </xdr:cNvPr>
        <xdr:cNvSpPr txBox="1">
          <a:spLocks noChangeArrowheads="1"/>
        </xdr:cNvSpPr>
      </xdr:nvSpPr>
      <xdr:spPr bwMode="auto">
        <a:xfrm>
          <a:off x="3844925" y="2476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897" name="Text Box 1">
          <a:extLst>
            <a:ext uri="{FF2B5EF4-FFF2-40B4-BE49-F238E27FC236}">
              <a16:creationId xmlns:a16="http://schemas.microsoft.com/office/drawing/2014/main" id="{37D0C947-233A-4B99-851B-7F231CAAC7F7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898" name="Text Box 1">
          <a:extLst>
            <a:ext uri="{FF2B5EF4-FFF2-40B4-BE49-F238E27FC236}">
              <a16:creationId xmlns:a16="http://schemas.microsoft.com/office/drawing/2014/main" id="{C163B2D6-D2B9-4E69-968A-0589CCB8D865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899" name="Text Box 1">
          <a:extLst>
            <a:ext uri="{FF2B5EF4-FFF2-40B4-BE49-F238E27FC236}">
              <a16:creationId xmlns:a16="http://schemas.microsoft.com/office/drawing/2014/main" id="{79121D24-267B-4078-BA44-C27CBDA4E49F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900" name="Text Box 1">
          <a:extLst>
            <a:ext uri="{FF2B5EF4-FFF2-40B4-BE49-F238E27FC236}">
              <a16:creationId xmlns:a16="http://schemas.microsoft.com/office/drawing/2014/main" id="{01BC72A7-31CA-4826-BD27-687DA9F0AB85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901" name="Text Box 1">
          <a:extLst>
            <a:ext uri="{FF2B5EF4-FFF2-40B4-BE49-F238E27FC236}">
              <a16:creationId xmlns:a16="http://schemas.microsoft.com/office/drawing/2014/main" id="{77A9D58D-CB07-4EB6-BFC8-EEF96C83A5C0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902" name="Text Box 1">
          <a:extLst>
            <a:ext uri="{FF2B5EF4-FFF2-40B4-BE49-F238E27FC236}">
              <a16:creationId xmlns:a16="http://schemas.microsoft.com/office/drawing/2014/main" id="{3669CC2C-CD56-484F-857F-8D3039350062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903" name="Text Box 1">
          <a:extLst>
            <a:ext uri="{FF2B5EF4-FFF2-40B4-BE49-F238E27FC236}">
              <a16:creationId xmlns:a16="http://schemas.microsoft.com/office/drawing/2014/main" id="{08B72C10-CABE-4D31-97C5-1B16529F7B0C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904" name="Text Box 1">
          <a:extLst>
            <a:ext uri="{FF2B5EF4-FFF2-40B4-BE49-F238E27FC236}">
              <a16:creationId xmlns:a16="http://schemas.microsoft.com/office/drawing/2014/main" id="{08B0C5F9-7FFC-4183-A3F8-22E75A792EAC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905" name="Text Box 1">
          <a:extLst>
            <a:ext uri="{FF2B5EF4-FFF2-40B4-BE49-F238E27FC236}">
              <a16:creationId xmlns:a16="http://schemas.microsoft.com/office/drawing/2014/main" id="{80A7DFAB-B4D2-49E8-94E3-1F654C9892D8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906" name="Text Box 1">
          <a:extLst>
            <a:ext uri="{FF2B5EF4-FFF2-40B4-BE49-F238E27FC236}">
              <a16:creationId xmlns:a16="http://schemas.microsoft.com/office/drawing/2014/main" id="{F37F3C85-6764-4664-B8F2-7A5FA2CE5E15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907" name="Text Box 1">
          <a:extLst>
            <a:ext uri="{FF2B5EF4-FFF2-40B4-BE49-F238E27FC236}">
              <a16:creationId xmlns:a16="http://schemas.microsoft.com/office/drawing/2014/main" id="{81E13F78-5F70-49A0-9A2B-64407807D36C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908" name="Text Box 1">
          <a:extLst>
            <a:ext uri="{FF2B5EF4-FFF2-40B4-BE49-F238E27FC236}">
              <a16:creationId xmlns:a16="http://schemas.microsoft.com/office/drawing/2014/main" id="{798B6C57-7FF5-41D2-9DC3-538FC916768F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909" name="Text Box 1">
          <a:extLst>
            <a:ext uri="{FF2B5EF4-FFF2-40B4-BE49-F238E27FC236}">
              <a16:creationId xmlns:a16="http://schemas.microsoft.com/office/drawing/2014/main" id="{FA8CACA2-0776-4D73-AAB3-928C8160E667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910" name="Text Box 1">
          <a:extLst>
            <a:ext uri="{FF2B5EF4-FFF2-40B4-BE49-F238E27FC236}">
              <a16:creationId xmlns:a16="http://schemas.microsoft.com/office/drawing/2014/main" id="{67956FFE-D6E8-4827-8B4B-5E53B59FCF59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911" name="Text Box 1">
          <a:extLst>
            <a:ext uri="{FF2B5EF4-FFF2-40B4-BE49-F238E27FC236}">
              <a16:creationId xmlns:a16="http://schemas.microsoft.com/office/drawing/2014/main" id="{81219142-15C3-43A5-9011-37A183ABBB50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912" name="Text Box 1">
          <a:extLst>
            <a:ext uri="{FF2B5EF4-FFF2-40B4-BE49-F238E27FC236}">
              <a16:creationId xmlns:a16="http://schemas.microsoft.com/office/drawing/2014/main" id="{CB1C86D7-6A81-4620-8498-D3D85D1CC4A5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913" name="Text Box 1">
          <a:extLst>
            <a:ext uri="{FF2B5EF4-FFF2-40B4-BE49-F238E27FC236}">
              <a16:creationId xmlns:a16="http://schemas.microsoft.com/office/drawing/2014/main" id="{612E4A98-9485-4D05-B074-FB2EC385CBE5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914" name="Text Box 1">
          <a:extLst>
            <a:ext uri="{FF2B5EF4-FFF2-40B4-BE49-F238E27FC236}">
              <a16:creationId xmlns:a16="http://schemas.microsoft.com/office/drawing/2014/main" id="{333DD992-CD47-4DAB-930C-2EB2B42598E6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915" name="Text Box 1">
          <a:extLst>
            <a:ext uri="{FF2B5EF4-FFF2-40B4-BE49-F238E27FC236}">
              <a16:creationId xmlns:a16="http://schemas.microsoft.com/office/drawing/2014/main" id="{E72EB0BE-B0E5-4FB6-85F2-4F682E969462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916" name="Text Box 1">
          <a:extLst>
            <a:ext uri="{FF2B5EF4-FFF2-40B4-BE49-F238E27FC236}">
              <a16:creationId xmlns:a16="http://schemas.microsoft.com/office/drawing/2014/main" id="{1809D0B3-2ACE-44E3-AEB9-E3D292DA2659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917" name="Text Box 1">
          <a:extLst>
            <a:ext uri="{FF2B5EF4-FFF2-40B4-BE49-F238E27FC236}">
              <a16:creationId xmlns:a16="http://schemas.microsoft.com/office/drawing/2014/main" id="{BE39A921-9053-4975-8823-AA0575EB46C8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918" name="Text Box 1">
          <a:extLst>
            <a:ext uri="{FF2B5EF4-FFF2-40B4-BE49-F238E27FC236}">
              <a16:creationId xmlns:a16="http://schemas.microsoft.com/office/drawing/2014/main" id="{6BA51587-6AEF-4677-9384-275E43CC2285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919" name="Text Box 1">
          <a:extLst>
            <a:ext uri="{FF2B5EF4-FFF2-40B4-BE49-F238E27FC236}">
              <a16:creationId xmlns:a16="http://schemas.microsoft.com/office/drawing/2014/main" id="{8FAE39F3-F9F5-4231-A4A9-2D614F91E8EF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920" name="Text Box 1">
          <a:extLst>
            <a:ext uri="{FF2B5EF4-FFF2-40B4-BE49-F238E27FC236}">
              <a16:creationId xmlns:a16="http://schemas.microsoft.com/office/drawing/2014/main" id="{6B6B1C8C-DB90-4EC6-A571-2263B4BD9565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921" name="Text Box 1">
          <a:extLst>
            <a:ext uri="{FF2B5EF4-FFF2-40B4-BE49-F238E27FC236}">
              <a16:creationId xmlns:a16="http://schemas.microsoft.com/office/drawing/2014/main" id="{82B03977-5131-4D48-B711-77ECA062198E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922" name="Text Box 1">
          <a:extLst>
            <a:ext uri="{FF2B5EF4-FFF2-40B4-BE49-F238E27FC236}">
              <a16:creationId xmlns:a16="http://schemas.microsoft.com/office/drawing/2014/main" id="{D09D4BE9-0929-4E2C-947A-89D0E53D98A6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923" name="Text Box 1">
          <a:extLst>
            <a:ext uri="{FF2B5EF4-FFF2-40B4-BE49-F238E27FC236}">
              <a16:creationId xmlns:a16="http://schemas.microsoft.com/office/drawing/2014/main" id="{8C6605CE-EDC8-47C8-B0E9-60E4683FEF5C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924" name="Text Box 1">
          <a:extLst>
            <a:ext uri="{FF2B5EF4-FFF2-40B4-BE49-F238E27FC236}">
              <a16:creationId xmlns:a16="http://schemas.microsoft.com/office/drawing/2014/main" id="{04295C35-7B96-4556-8DF6-C1DA87B2B647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925" name="Text Box 1">
          <a:extLst>
            <a:ext uri="{FF2B5EF4-FFF2-40B4-BE49-F238E27FC236}">
              <a16:creationId xmlns:a16="http://schemas.microsoft.com/office/drawing/2014/main" id="{1CA2E5BD-1E1E-4C81-816F-20AB3ABFDCF6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926" name="Text Box 1">
          <a:extLst>
            <a:ext uri="{FF2B5EF4-FFF2-40B4-BE49-F238E27FC236}">
              <a16:creationId xmlns:a16="http://schemas.microsoft.com/office/drawing/2014/main" id="{B431E973-265A-4379-9480-BE07B16FC63A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927" name="Text Box 1">
          <a:extLst>
            <a:ext uri="{FF2B5EF4-FFF2-40B4-BE49-F238E27FC236}">
              <a16:creationId xmlns:a16="http://schemas.microsoft.com/office/drawing/2014/main" id="{C5C1D501-7961-4A51-8805-2A60744B7A57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928" name="Text Box 1">
          <a:extLst>
            <a:ext uri="{FF2B5EF4-FFF2-40B4-BE49-F238E27FC236}">
              <a16:creationId xmlns:a16="http://schemas.microsoft.com/office/drawing/2014/main" id="{B96F2CD4-07B2-48DD-B452-73AF3C86D9BA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929" name="Text Box 1">
          <a:extLst>
            <a:ext uri="{FF2B5EF4-FFF2-40B4-BE49-F238E27FC236}">
              <a16:creationId xmlns:a16="http://schemas.microsoft.com/office/drawing/2014/main" id="{A9CCB221-229E-4706-B06E-D28461AE439D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930" name="Text Box 1">
          <a:extLst>
            <a:ext uri="{FF2B5EF4-FFF2-40B4-BE49-F238E27FC236}">
              <a16:creationId xmlns:a16="http://schemas.microsoft.com/office/drawing/2014/main" id="{92CB07FA-0E8D-414B-AF09-22E64607FA45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931" name="Text Box 1">
          <a:extLst>
            <a:ext uri="{FF2B5EF4-FFF2-40B4-BE49-F238E27FC236}">
              <a16:creationId xmlns:a16="http://schemas.microsoft.com/office/drawing/2014/main" id="{CC849CA7-63EF-4F35-9070-D9521C1A8D44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932" name="Text Box 1">
          <a:extLst>
            <a:ext uri="{FF2B5EF4-FFF2-40B4-BE49-F238E27FC236}">
              <a16:creationId xmlns:a16="http://schemas.microsoft.com/office/drawing/2014/main" id="{FF8C0149-1FE7-4113-BBEA-1D03C8C538E2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933" name="Text Box 1">
          <a:extLst>
            <a:ext uri="{FF2B5EF4-FFF2-40B4-BE49-F238E27FC236}">
              <a16:creationId xmlns:a16="http://schemas.microsoft.com/office/drawing/2014/main" id="{2A7409FF-8249-48A3-B9AD-B9D9D3083755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934" name="Text Box 1">
          <a:extLst>
            <a:ext uri="{FF2B5EF4-FFF2-40B4-BE49-F238E27FC236}">
              <a16:creationId xmlns:a16="http://schemas.microsoft.com/office/drawing/2014/main" id="{957BF222-A415-41CA-BE15-3DF9B9794331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935" name="Text Box 1">
          <a:extLst>
            <a:ext uri="{FF2B5EF4-FFF2-40B4-BE49-F238E27FC236}">
              <a16:creationId xmlns:a16="http://schemas.microsoft.com/office/drawing/2014/main" id="{771FAB52-E06A-48EC-AF89-FB865FF7DE73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936" name="Text Box 1">
          <a:extLst>
            <a:ext uri="{FF2B5EF4-FFF2-40B4-BE49-F238E27FC236}">
              <a16:creationId xmlns:a16="http://schemas.microsoft.com/office/drawing/2014/main" id="{636A06A0-0271-4068-B1AC-FBEE72160D25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937" name="Text Box 1">
          <a:extLst>
            <a:ext uri="{FF2B5EF4-FFF2-40B4-BE49-F238E27FC236}">
              <a16:creationId xmlns:a16="http://schemas.microsoft.com/office/drawing/2014/main" id="{6F49C9D1-8EC5-4085-B35E-FE433FF398E7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938" name="Text Box 1">
          <a:extLst>
            <a:ext uri="{FF2B5EF4-FFF2-40B4-BE49-F238E27FC236}">
              <a16:creationId xmlns:a16="http://schemas.microsoft.com/office/drawing/2014/main" id="{4BD92FCC-CBD6-4A9D-9054-8C5816863F9D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939" name="Text Box 1">
          <a:extLst>
            <a:ext uri="{FF2B5EF4-FFF2-40B4-BE49-F238E27FC236}">
              <a16:creationId xmlns:a16="http://schemas.microsoft.com/office/drawing/2014/main" id="{0133D9E4-6026-496B-9D3E-C3B281E46EBE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940" name="Text Box 1">
          <a:extLst>
            <a:ext uri="{FF2B5EF4-FFF2-40B4-BE49-F238E27FC236}">
              <a16:creationId xmlns:a16="http://schemas.microsoft.com/office/drawing/2014/main" id="{814D4E6B-41C7-468A-AFFF-BB47E1B81969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941" name="Text Box 1">
          <a:extLst>
            <a:ext uri="{FF2B5EF4-FFF2-40B4-BE49-F238E27FC236}">
              <a16:creationId xmlns:a16="http://schemas.microsoft.com/office/drawing/2014/main" id="{9FDD30BF-E283-4A9E-A9F7-746EEB0748EA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942" name="Text Box 1">
          <a:extLst>
            <a:ext uri="{FF2B5EF4-FFF2-40B4-BE49-F238E27FC236}">
              <a16:creationId xmlns:a16="http://schemas.microsoft.com/office/drawing/2014/main" id="{67580F5F-CE4A-4037-A549-E124877B8DA2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943" name="Text Box 1">
          <a:extLst>
            <a:ext uri="{FF2B5EF4-FFF2-40B4-BE49-F238E27FC236}">
              <a16:creationId xmlns:a16="http://schemas.microsoft.com/office/drawing/2014/main" id="{E1752283-5E8C-46E5-9F80-F19EA5A431E2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944" name="Text Box 1">
          <a:extLst>
            <a:ext uri="{FF2B5EF4-FFF2-40B4-BE49-F238E27FC236}">
              <a16:creationId xmlns:a16="http://schemas.microsoft.com/office/drawing/2014/main" id="{AEC5BBC9-14A1-4C72-B735-C1B7FAE91E42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132</xdr:row>
      <xdr:rowOff>0</xdr:rowOff>
    </xdr:from>
    <xdr:ext cx="57150" cy="809625"/>
    <xdr:sp macro="" textlink="">
      <xdr:nvSpPr>
        <xdr:cNvPr id="3945" name="Text Box 1">
          <a:extLst>
            <a:ext uri="{FF2B5EF4-FFF2-40B4-BE49-F238E27FC236}">
              <a16:creationId xmlns:a16="http://schemas.microsoft.com/office/drawing/2014/main" id="{25EBE9C9-E199-475F-9434-07529CE8C6B9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132</xdr:row>
      <xdr:rowOff>0</xdr:rowOff>
    </xdr:from>
    <xdr:ext cx="57150" cy="809625"/>
    <xdr:sp macro="" textlink="">
      <xdr:nvSpPr>
        <xdr:cNvPr id="3946" name="Text Box 1">
          <a:extLst>
            <a:ext uri="{FF2B5EF4-FFF2-40B4-BE49-F238E27FC236}">
              <a16:creationId xmlns:a16="http://schemas.microsoft.com/office/drawing/2014/main" id="{36FF0C2C-224C-434C-995B-FEDBEABC1D5F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132</xdr:row>
      <xdr:rowOff>0</xdr:rowOff>
    </xdr:from>
    <xdr:ext cx="57150" cy="809625"/>
    <xdr:sp macro="" textlink="">
      <xdr:nvSpPr>
        <xdr:cNvPr id="3947" name="Text Box 1">
          <a:extLst>
            <a:ext uri="{FF2B5EF4-FFF2-40B4-BE49-F238E27FC236}">
              <a16:creationId xmlns:a16="http://schemas.microsoft.com/office/drawing/2014/main" id="{3F37CEAE-48FA-40D2-A137-30CA5A7BCAC6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132</xdr:row>
      <xdr:rowOff>0</xdr:rowOff>
    </xdr:from>
    <xdr:ext cx="57150" cy="809625"/>
    <xdr:sp macro="" textlink="">
      <xdr:nvSpPr>
        <xdr:cNvPr id="3948" name="Text Box 1">
          <a:extLst>
            <a:ext uri="{FF2B5EF4-FFF2-40B4-BE49-F238E27FC236}">
              <a16:creationId xmlns:a16="http://schemas.microsoft.com/office/drawing/2014/main" id="{2AC2E239-6243-4DC4-9531-FB58AF4356DF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132</xdr:row>
      <xdr:rowOff>0</xdr:rowOff>
    </xdr:from>
    <xdr:ext cx="57150" cy="809625"/>
    <xdr:sp macro="" textlink="">
      <xdr:nvSpPr>
        <xdr:cNvPr id="3949" name="Text Box 1">
          <a:extLst>
            <a:ext uri="{FF2B5EF4-FFF2-40B4-BE49-F238E27FC236}">
              <a16:creationId xmlns:a16="http://schemas.microsoft.com/office/drawing/2014/main" id="{3B954B91-9551-40C1-A48F-9CA99BF386CD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132</xdr:row>
      <xdr:rowOff>0</xdr:rowOff>
    </xdr:from>
    <xdr:ext cx="57150" cy="809625"/>
    <xdr:sp macro="" textlink="">
      <xdr:nvSpPr>
        <xdr:cNvPr id="3950" name="Text Box 1">
          <a:extLst>
            <a:ext uri="{FF2B5EF4-FFF2-40B4-BE49-F238E27FC236}">
              <a16:creationId xmlns:a16="http://schemas.microsoft.com/office/drawing/2014/main" id="{7C185923-34B7-4F16-A7A2-E6508793231A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951" name="Text Box 1">
          <a:extLst>
            <a:ext uri="{FF2B5EF4-FFF2-40B4-BE49-F238E27FC236}">
              <a16:creationId xmlns:a16="http://schemas.microsoft.com/office/drawing/2014/main" id="{45BC62DF-3E8E-4FE6-BA45-A261295730D8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952" name="Text Box 1">
          <a:extLst>
            <a:ext uri="{FF2B5EF4-FFF2-40B4-BE49-F238E27FC236}">
              <a16:creationId xmlns:a16="http://schemas.microsoft.com/office/drawing/2014/main" id="{04BD7774-107D-4C83-948A-C52357A12702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953" name="Text Box 1">
          <a:extLst>
            <a:ext uri="{FF2B5EF4-FFF2-40B4-BE49-F238E27FC236}">
              <a16:creationId xmlns:a16="http://schemas.microsoft.com/office/drawing/2014/main" id="{88C4AA1C-50A6-4929-8259-435DC4074005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954" name="Text Box 1">
          <a:extLst>
            <a:ext uri="{FF2B5EF4-FFF2-40B4-BE49-F238E27FC236}">
              <a16:creationId xmlns:a16="http://schemas.microsoft.com/office/drawing/2014/main" id="{DDD2BA60-3949-4728-9B20-C5F668EC5AE6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955" name="Text Box 1">
          <a:extLst>
            <a:ext uri="{FF2B5EF4-FFF2-40B4-BE49-F238E27FC236}">
              <a16:creationId xmlns:a16="http://schemas.microsoft.com/office/drawing/2014/main" id="{7A7E9C55-3AB3-4B03-A01D-E2E937B58673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956" name="Text Box 1">
          <a:extLst>
            <a:ext uri="{FF2B5EF4-FFF2-40B4-BE49-F238E27FC236}">
              <a16:creationId xmlns:a16="http://schemas.microsoft.com/office/drawing/2014/main" id="{5F12C64C-54EF-436D-AD12-74531CB23703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957" name="Text Box 1">
          <a:extLst>
            <a:ext uri="{FF2B5EF4-FFF2-40B4-BE49-F238E27FC236}">
              <a16:creationId xmlns:a16="http://schemas.microsoft.com/office/drawing/2014/main" id="{0B56C8D1-25F6-47E5-92DE-6FAA278ED698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958" name="Text Box 1">
          <a:extLst>
            <a:ext uri="{FF2B5EF4-FFF2-40B4-BE49-F238E27FC236}">
              <a16:creationId xmlns:a16="http://schemas.microsoft.com/office/drawing/2014/main" id="{60BE4732-A045-4300-9EEF-1511C4C2EF8E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959" name="Text Box 1">
          <a:extLst>
            <a:ext uri="{FF2B5EF4-FFF2-40B4-BE49-F238E27FC236}">
              <a16:creationId xmlns:a16="http://schemas.microsoft.com/office/drawing/2014/main" id="{9E8CBED7-809C-47AF-9558-45C0CEB6A012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960" name="Text Box 1">
          <a:extLst>
            <a:ext uri="{FF2B5EF4-FFF2-40B4-BE49-F238E27FC236}">
              <a16:creationId xmlns:a16="http://schemas.microsoft.com/office/drawing/2014/main" id="{AC68EC35-126A-41DD-AC67-6B754E7EEC4C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961" name="Text Box 1">
          <a:extLst>
            <a:ext uri="{FF2B5EF4-FFF2-40B4-BE49-F238E27FC236}">
              <a16:creationId xmlns:a16="http://schemas.microsoft.com/office/drawing/2014/main" id="{0594BCF5-7CE4-4803-9CE3-EBD23B5E5A09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962" name="Text Box 1">
          <a:extLst>
            <a:ext uri="{FF2B5EF4-FFF2-40B4-BE49-F238E27FC236}">
              <a16:creationId xmlns:a16="http://schemas.microsoft.com/office/drawing/2014/main" id="{0D4E2E79-5569-42CE-BA31-1A08E4997AE8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963" name="Text Box 1">
          <a:extLst>
            <a:ext uri="{FF2B5EF4-FFF2-40B4-BE49-F238E27FC236}">
              <a16:creationId xmlns:a16="http://schemas.microsoft.com/office/drawing/2014/main" id="{37735D40-CF58-4896-981F-32916BCD98AC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964" name="Text Box 1">
          <a:extLst>
            <a:ext uri="{FF2B5EF4-FFF2-40B4-BE49-F238E27FC236}">
              <a16:creationId xmlns:a16="http://schemas.microsoft.com/office/drawing/2014/main" id="{2FCB0A00-CA62-4727-94A7-903EFE4756AF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965" name="Text Box 1">
          <a:extLst>
            <a:ext uri="{FF2B5EF4-FFF2-40B4-BE49-F238E27FC236}">
              <a16:creationId xmlns:a16="http://schemas.microsoft.com/office/drawing/2014/main" id="{938B8E78-C84F-43E1-BEB5-261E21A4D740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966" name="Text Box 1">
          <a:extLst>
            <a:ext uri="{FF2B5EF4-FFF2-40B4-BE49-F238E27FC236}">
              <a16:creationId xmlns:a16="http://schemas.microsoft.com/office/drawing/2014/main" id="{02DF7E09-AE2D-4C88-BFC7-F3D109476D2B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967" name="Text Box 1">
          <a:extLst>
            <a:ext uri="{FF2B5EF4-FFF2-40B4-BE49-F238E27FC236}">
              <a16:creationId xmlns:a16="http://schemas.microsoft.com/office/drawing/2014/main" id="{A727DF72-AF32-4FD5-B3B1-D40F58761D46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968" name="Text Box 1">
          <a:extLst>
            <a:ext uri="{FF2B5EF4-FFF2-40B4-BE49-F238E27FC236}">
              <a16:creationId xmlns:a16="http://schemas.microsoft.com/office/drawing/2014/main" id="{2A552BA1-6B91-4AFF-A96E-85D9A6AAB431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969" name="Text Box 1">
          <a:extLst>
            <a:ext uri="{FF2B5EF4-FFF2-40B4-BE49-F238E27FC236}">
              <a16:creationId xmlns:a16="http://schemas.microsoft.com/office/drawing/2014/main" id="{7CB4BA3C-CD87-4BD7-9A88-55D18DE63D3E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970" name="Text Box 1">
          <a:extLst>
            <a:ext uri="{FF2B5EF4-FFF2-40B4-BE49-F238E27FC236}">
              <a16:creationId xmlns:a16="http://schemas.microsoft.com/office/drawing/2014/main" id="{1BAEF124-21E5-450E-93A9-F127E70C696F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971" name="Text Box 1">
          <a:extLst>
            <a:ext uri="{FF2B5EF4-FFF2-40B4-BE49-F238E27FC236}">
              <a16:creationId xmlns:a16="http://schemas.microsoft.com/office/drawing/2014/main" id="{38F3C417-2553-4E73-BF12-19B6908C3A4D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972" name="Text Box 1">
          <a:extLst>
            <a:ext uri="{FF2B5EF4-FFF2-40B4-BE49-F238E27FC236}">
              <a16:creationId xmlns:a16="http://schemas.microsoft.com/office/drawing/2014/main" id="{F4A716AD-89AC-49FE-9F17-9EAA0FE3756A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973" name="Text Box 1">
          <a:extLst>
            <a:ext uri="{FF2B5EF4-FFF2-40B4-BE49-F238E27FC236}">
              <a16:creationId xmlns:a16="http://schemas.microsoft.com/office/drawing/2014/main" id="{5C2B8C7A-DBA3-4FA6-8476-05B5A9B6C673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974" name="Text Box 1">
          <a:extLst>
            <a:ext uri="{FF2B5EF4-FFF2-40B4-BE49-F238E27FC236}">
              <a16:creationId xmlns:a16="http://schemas.microsoft.com/office/drawing/2014/main" id="{C361445F-AEBA-412D-8524-9708D0A14AB9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975" name="Text Box 1">
          <a:extLst>
            <a:ext uri="{FF2B5EF4-FFF2-40B4-BE49-F238E27FC236}">
              <a16:creationId xmlns:a16="http://schemas.microsoft.com/office/drawing/2014/main" id="{F46FE762-04A6-4B8D-8F06-352963E5EF2A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976" name="Text Box 1">
          <a:extLst>
            <a:ext uri="{FF2B5EF4-FFF2-40B4-BE49-F238E27FC236}">
              <a16:creationId xmlns:a16="http://schemas.microsoft.com/office/drawing/2014/main" id="{AB994BF8-B206-444F-859E-46C33FF2BA2F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977" name="Text Box 1">
          <a:extLst>
            <a:ext uri="{FF2B5EF4-FFF2-40B4-BE49-F238E27FC236}">
              <a16:creationId xmlns:a16="http://schemas.microsoft.com/office/drawing/2014/main" id="{6F5CE066-D4A8-4933-9685-0E172B10CA09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978" name="Text Box 1">
          <a:extLst>
            <a:ext uri="{FF2B5EF4-FFF2-40B4-BE49-F238E27FC236}">
              <a16:creationId xmlns:a16="http://schemas.microsoft.com/office/drawing/2014/main" id="{397DB7BC-CB7E-4CF5-8E1F-EC42062D10C2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979" name="Text Box 1">
          <a:extLst>
            <a:ext uri="{FF2B5EF4-FFF2-40B4-BE49-F238E27FC236}">
              <a16:creationId xmlns:a16="http://schemas.microsoft.com/office/drawing/2014/main" id="{C3CA0965-3EE8-4ADD-9C86-B491F9E394A8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980" name="Text Box 1">
          <a:extLst>
            <a:ext uri="{FF2B5EF4-FFF2-40B4-BE49-F238E27FC236}">
              <a16:creationId xmlns:a16="http://schemas.microsoft.com/office/drawing/2014/main" id="{069B7478-A157-4BAF-BC28-1CBD77AE061E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981" name="Text Box 1">
          <a:extLst>
            <a:ext uri="{FF2B5EF4-FFF2-40B4-BE49-F238E27FC236}">
              <a16:creationId xmlns:a16="http://schemas.microsoft.com/office/drawing/2014/main" id="{02EA536C-FDF8-4862-B241-8B05CADB2419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982" name="Text Box 1">
          <a:extLst>
            <a:ext uri="{FF2B5EF4-FFF2-40B4-BE49-F238E27FC236}">
              <a16:creationId xmlns:a16="http://schemas.microsoft.com/office/drawing/2014/main" id="{0B3BC4A0-E357-47CB-A83F-7323490242C9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983" name="Text Box 1">
          <a:extLst>
            <a:ext uri="{FF2B5EF4-FFF2-40B4-BE49-F238E27FC236}">
              <a16:creationId xmlns:a16="http://schemas.microsoft.com/office/drawing/2014/main" id="{1B3F5270-0376-49E2-A155-F11A145E87D0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984" name="Text Box 1">
          <a:extLst>
            <a:ext uri="{FF2B5EF4-FFF2-40B4-BE49-F238E27FC236}">
              <a16:creationId xmlns:a16="http://schemas.microsoft.com/office/drawing/2014/main" id="{A26A8B0E-7922-49EB-B81B-E76CE42B4CED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985" name="Text Box 1">
          <a:extLst>
            <a:ext uri="{FF2B5EF4-FFF2-40B4-BE49-F238E27FC236}">
              <a16:creationId xmlns:a16="http://schemas.microsoft.com/office/drawing/2014/main" id="{BA312378-4D54-4CE0-81DB-9EEFC5C4CD3E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986" name="Text Box 1">
          <a:extLst>
            <a:ext uri="{FF2B5EF4-FFF2-40B4-BE49-F238E27FC236}">
              <a16:creationId xmlns:a16="http://schemas.microsoft.com/office/drawing/2014/main" id="{FC8C94C3-BF7C-484E-BACC-49E37A9D9E79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987" name="Text Box 1">
          <a:extLst>
            <a:ext uri="{FF2B5EF4-FFF2-40B4-BE49-F238E27FC236}">
              <a16:creationId xmlns:a16="http://schemas.microsoft.com/office/drawing/2014/main" id="{FE93B85F-FDD2-43F6-8A7B-11028B23CF11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988" name="Text Box 1">
          <a:extLst>
            <a:ext uri="{FF2B5EF4-FFF2-40B4-BE49-F238E27FC236}">
              <a16:creationId xmlns:a16="http://schemas.microsoft.com/office/drawing/2014/main" id="{9229B04D-D9E5-4CE3-AD1D-3869F450BD85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989" name="Text Box 1">
          <a:extLst>
            <a:ext uri="{FF2B5EF4-FFF2-40B4-BE49-F238E27FC236}">
              <a16:creationId xmlns:a16="http://schemas.microsoft.com/office/drawing/2014/main" id="{B1F80CF3-B1BD-4D75-8AD7-6DB1FE3669FA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990" name="Text Box 1">
          <a:extLst>
            <a:ext uri="{FF2B5EF4-FFF2-40B4-BE49-F238E27FC236}">
              <a16:creationId xmlns:a16="http://schemas.microsoft.com/office/drawing/2014/main" id="{29CA9F58-F36F-454E-AF93-C7086F679770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991" name="Text Box 1">
          <a:extLst>
            <a:ext uri="{FF2B5EF4-FFF2-40B4-BE49-F238E27FC236}">
              <a16:creationId xmlns:a16="http://schemas.microsoft.com/office/drawing/2014/main" id="{2DDDC622-A2CF-4A27-B7F0-38BF6800785E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992" name="Text Box 1">
          <a:extLst>
            <a:ext uri="{FF2B5EF4-FFF2-40B4-BE49-F238E27FC236}">
              <a16:creationId xmlns:a16="http://schemas.microsoft.com/office/drawing/2014/main" id="{C6B3E439-1E2A-4966-AE88-FAC34C7DB860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993" name="Text Box 1">
          <a:extLst>
            <a:ext uri="{FF2B5EF4-FFF2-40B4-BE49-F238E27FC236}">
              <a16:creationId xmlns:a16="http://schemas.microsoft.com/office/drawing/2014/main" id="{61DB9186-EF6B-491E-8CCB-8E5B8DCE9CBC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994" name="Text Box 1">
          <a:extLst>
            <a:ext uri="{FF2B5EF4-FFF2-40B4-BE49-F238E27FC236}">
              <a16:creationId xmlns:a16="http://schemas.microsoft.com/office/drawing/2014/main" id="{BA8E2E52-F2D8-4C55-919C-24BFAAF727BD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995" name="Text Box 1">
          <a:extLst>
            <a:ext uri="{FF2B5EF4-FFF2-40B4-BE49-F238E27FC236}">
              <a16:creationId xmlns:a16="http://schemas.microsoft.com/office/drawing/2014/main" id="{DFC6E42C-9916-44A4-918C-24E037F000E7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996" name="Text Box 1">
          <a:extLst>
            <a:ext uri="{FF2B5EF4-FFF2-40B4-BE49-F238E27FC236}">
              <a16:creationId xmlns:a16="http://schemas.microsoft.com/office/drawing/2014/main" id="{01F9207B-DE69-4739-A40A-D70ABE0BE090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997" name="Text Box 1">
          <a:extLst>
            <a:ext uri="{FF2B5EF4-FFF2-40B4-BE49-F238E27FC236}">
              <a16:creationId xmlns:a16="http://schemas.microsoft.com/office/drawing/2014/main" id="{BA9D3768-771E-440D-B4DC-664BC6B13A49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3998" name="Text Box 1">
          <a:extLst>
            <a:ext uri="{FF2B5EF4-FFF2-40B4-BE49-F238E27FC236}">
              <a16:creationId xmlns:a16="http://schemas.microsoft.com/office/drawing/2014/main" id="{7EB9E2CA-9309-4A3F-A616-0E224C58C704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132</xdr:row>
      <xdr:rowOff>0</xdr:rowOff>
    </xdr:from>
    <xdr:ext cx="57150" cy="809625"/>
    <xdr:sp macro="" textlink="">
      <xdr:nvSpPr>
        <xdr:cNvPr id="3999" name="Text Box 1">
          <a:extLst>
            <a:ext uri="{FF2B5EF4-FFF2-40B4-BE49-F238E27FC236}">
              <a16:creationId xmlns:a16="http://schemas.microsoft.com/office/drawing/2014/main" id="{1065E04A-6BA2-44A9-A61F-4BC721A98032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132</xdr:row>
      <xdr:rowOff>0</xdr:rowOff>
    </xdr:from>
    <xdr:ext cx="57150" cy="809625"/>
    <xdr:sp macro="" textlink="">
      <xdr:nvSpPr>
        <xdr:cNvPr id="4000" name="Text Box 1">
          <a:extLst>
            <a:ext uri="{FF2B5EF4-FFF2-40B4-BE49-F238E27FC236}">
              <a16:creationId xmlns:a16="http://schemas.microsoft.com/office/drawing/2014/main" id="{EDB2C73F-DC30-41EE-A778-006DAD69E3F5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132</xdr:row>
      <xdr:rowOff>0</xdr:rowOff>
    </xdr:from>
    <xdr:ext cx="57150" cy="809625"/>
    <xdr:sp macro="" textlink="">
      <xdr:nvSpPr>
        <xdr:cNvPr id="4001" name="Text Box 1">
          <a:extLst>
            <a:ext uri="{FF2B5EF4-FFF2-40B4-BE49-F238E27FC236}">
              <a16:creationId xmlns:a16="http://schemas.microsoft.com/office/drawing/2014/main" id="{026EC15F-DD9E-4945-807E-BCD06C662BB9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132</xdr:row>
      <xdr:rowOff>0</xdr:rowOff>
    </xdr:from>
    <xdr:ext cx="57150" cy="809625"/>
    <xdr:sp macro="" textlink="">
      <xdr:nvSpPr>
        <xdr:cNvPr id="4002" name="Text Box 1">
          <a:extLst>
            <a:ext uri="{FF2B5EF4-FFF2-40B4-BE49-F238E27FC236}">
              <a16:creationId xmlns:a16="http://schemas.microsoft.com/office/drawing/2014/main" id="{7CC9D81D-5D8F-4248-B7CF-697B176235CB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132</xdr:row>
      <xdr:rowOff>0</xdr:rowOff>
    </xdr:from>
    <xdr:ext cx="57150" cy="809625"/>
    <xdr:sp macro="" textlink="">
      <xdr:nvSpPr>
        <xdr:cNvPr id="4003" name="Text Box 1">
          <a:extLst>
            <a:ext uri="{FF2B5EF4-FFF2-40B4-BE49-F238E27FC236}">
              <a16:creationId xmlns:a16="http://schemas.microsoft.com/office/drawing/2014/main" id="{CA03547B-450F-45FE-8DDF-315323EEA5EE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132</xdr:row>
      <xdr:rowOff>0</xdr:rowOff>
    </xdr:from>
    <xdr:ext cx="57150" cy="809625"/>
    <xdr:sp macro="" textlink="">
      <xdr:nvSpPr>
        <xdr:cNvPr id="4004" name="Text Box 1">
          <a:extLst>
            <a:ext uri="{FF2B5EF4-FFF2-40B4-BE49-F238E27FC236}">
              <a16:creationId xmlns:a16="http://schemas.microsoft.com/office/drawing/2014/main" id="{DCF62E03-8403-456D-9080-946F6B38BECF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005" name="Text Box 1">
          <a:extLst>
            <a:ext uri="{FF2B5EF4-FFF2-40B4-BE49-F238E27FC236}">
              <a16:creationId xmlns:a16="http://schemas.microsoft.com/office/drawing/2014/main" id="{4269E2B0-40C9-45E1-B149-979872C9A4E8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006" name="Text Box 1">
          <a:extLst>
            <a:ext uri="{FF2B5EF4-FFF2-40B4-BE49-F238E27FC236}">
              <a16:creationId xmlns:a16="http://schemas.microsoft.com/office/drawing/2014/main" id="{5329DAAE-A6E0-4E42-86B1-EC92F97D6A8C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007" name="Text Box 1">
          <a:extLst>
            <a:ext uri="{FF2B5EF4-FFF2-40B4-BE49-F238E27FC236}">
              <a16:creationId xmlns:a16="http://schemas.microsoft.com/office/drawing/2014/main" id="{08A5B7C1-4670-4B4C-A03B-D31185FCCDE9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008" name="Text Box 1">
          <a:extLst>
            <a:ext uri="{FF2B5EF4-FFF2-40B4-BE49-F238E27FC236}">
              <a16:creationId xmlns:a16="http://schemas.microsoft.com/office/drawing/2014/main" id="{0948AD0C-5D5A-4A79-A530-7F60119A2D46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009" name="Text Box 1">
          <a:extLst>
            <a:ext uri="{FF2B5EF4-FFF2-40B4-BE49-F238E27FC236}">
              <a16:creationId xmlns:a16="http://schemas.microsoft.com/office/drawing/2014/main" id="{02234B70-B457-41E6-9F7A-A2B653D0F234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010" name="Text Box 1">
          <a:extLst>
            <a:ext uri="{FF2B5EF4-FFF2-40B4-BE49-F238E27FC236}">
              <a16:creationId xmlns:a16="http://schemas.microsoft.com/office/drawing/2014/main" id="{AB4C6F1B-6221-44A5-BD10-03E6A9BB5CFB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011" name="Text Box 1">
          <a:extLst>
            <a:ext uri="{FF2B5EF4-FFF2-40B4-BE49-F238E27FC236}">
              <a16:creationId xmlns:a16="http://schemas.microsoft.com/office/drawing/2014/main" id="{9B859DB4-A4FC-453A-AD31-F3CCF1EF3450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012" name="Text Box 1">
          <a:extLst>
            <a:ext uri="{FF2B5EF4-FFF2-40B4-BE49-F238E27FC236}">
              <a16:creationId xmlns:a16="http://schemas.microsoft.com/office/drawing/2014/main" id="{CB69FA0B-5F2E-4CF3-B10F-F6520FAD87E3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013" name="Text Box 1">
          <a:extLst>
            <a:ext uri="{FF2B5EF4-FFF2-40B4-BE49-F238E27FC236}">
              <a16:creationId xmlns:a16="http://schemas.microsoft.com/office/drawing/2014/main" id="{D343DEF0-71F6-4E7A-95E5-650E52A4C757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014" name="Text Box 1">
          <a:extLst>
            <a:ext uri="{FF2B5EF4-FFF2-40B4-BE49-F238E27FC236}">
              <a16:creationId xmlns:a16="http://schemas.microsoft.com/office/drawing/2014/main" id="{8B28DA78-4120-4FE2-B609-553301152AE9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015" name="Text Box 1">
          <a:extLst>
            <a:ext uri="{FF2B5EF4-FFF2-40B4-BE49-F238E27FC236}">
              <a16:creationId xmlns:a16="http://schemas.microsoft.com/office/drawing/2014/main" id="{909287A5-8EAD-4C97-8B70-0F2A2E14334A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016" name="Text Box 1">
          <a:extLst>
            <a:ext uri="{FF2B5EF4-FFF2-40B4-BE49-F238E27FC236}">
              <a16:creationId xmlns:a16="http://schemas.microsoft.com/office/drawing/2014/main" id="{18AFFAB9-FA6B-4A83-8AA3-CD44765AE23B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017" name="Text Box 1">
          <a:extLst>
            <a:ext uri="{FF2B5EF4-FFF2-40B4-BE49-F238E27FC236}">
              <a16:creationId xmlns:a16="http://schemas.microsoft.com/office/drawing/2014/main" id="{49BA6FED-7EFD-41A6-8E8F-4CE74302B989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018" name="Text Box 1">
          <a:extLst>
            <a:ext uri="{FF2B5EF4-FFF2-40B4-BE49-F238E27FC236}">
              <a16:creationId xmlns:a16="http://schemas.microsoft.com/office/drawing/2014/main" id="{8571598D-0389-4469-BDB6-329E790F37FE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019" name="Text Box 1">
          <a:extLst>
            <a:ext uri="{FF2B5EF4-FFF2-40B4-BE49-F238E27FC236}">
              <a16:creationId xmlns:a16="http://schemas.microsoft.com/office/drawing/2014/main" id="{A1EAB45C-C970-4794-ADAC-E4DA12590B39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020" name="Text Box 1">
          <a:extLst>
            <a:ext uri="{FF2B5EF4-FFF2-40B4-BE49-F238E27FC236}">
              <a16:creationId xmlns:a16="http://schemas.microsoft.com/office/drawing/2014/main" id="{445ABFBD-210E-42E7-861F-C25903488CF3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021" name="Text Box 1">
          <a:extLst>
            <a:ext uri="{FF2B5EF4-FFF2-40B4-BE49-F238E27FC236}">
              <a16:creationId xmlns:a16="http://schemas.microsoft.com/office/drawing/2014/main" id="{3DD045AC-8202-4813-8751-3517B4148135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022" name="Text Box 1">
          <a:extLst>
            <a:ext uri="{FF2B5EF4-FFF2-40B4-BE49-F238E27FC236}">
              <a16:creationId xmlns:a16="http://schemas.microsoft.com/office/drawing/2014/main" id="{265F5C72-BD5D-4831-9E08-70E0C4D8A224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023" name="Text Box 1">
          <a:extLst>
            <a:ext uri="{FF2B5EF4-FFF2-40B4-BE49-F238E27FC236}">
              <a16:creationId xmlns:a16="http://schemas.microsoft.com/office/drawing/2014/main" id="{589B70E5-DDB0-4CFA-9E18-6F855DE03345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024" name="Text Box 1">
          <a:extLst>
            <a:ext uri="{FF2B5EF4-FFF2-40B4-BE49-F238E27FC236}">
              <a16:creationId xmlns:a16="http://schemas.microsoft.com/office/drawing/2014/main" id="{1CC1B51C-917C-4AF8-A534-6E2C49B794F2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025" name="Text Box 1">
          <a:extLst>
            <a:ext uri="{FF2B5EF4-FFF2-40B4-BE49-F238E27FC236}">
              <a16:creationId xmlns:a16="http://schemas.microsoft.com/office/drawing/2014/main" id="{03410ED3-E83F-40BB-BA92-57F3DD96E498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026" name="Text Box 1">
          <a:extLst>
            <a:ext uri="{FF2B5EF4-FFF2-40B4-BE49-F238E27FC236}">
              <a16:creationId xmlns:a16="http://schemas.microsoft.com/office/drawing/2014/main" id="{66E10ED3-9D11-427C-A499-998E97D58554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027" name="Text Box 1">
          <a:extLst>
            <a:ext uri="{FF2B5EF4-FFF2-40B4-BE49-F238E27FC236}">
              <a16:creationId xmlns:a16="http://schemas.microsoft.com/office/drawing/2014/main" id="{C5907FE8-C510-4FDE-B308-76D3C7D805EB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028" name="Text Box 1">
          <a:extLst>
            <a:ext uri="{FF2B5EF4-FFF2-40B4-BE49-F238E27FC236}">
              <a16:creationId xmlns:a16="http://schemas.microsoft.com/office/drawing/2014/main" id="{1E161A60-264F-4A04-A906-0EA83D1FDEA8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029" name="Text Box 1">
          <a:extLst>
            <a:ext uri="{FF2B5EF4-FFF2-40B4-BE49-F238E27FC236}">
              <a16:creationId xmlns:a16="http://schemas.microsoft.com/office/drawing/2014/main" id="{005D2A4E-06C5-41CF-A3CA-9A672728E8F3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030" name="Text Box 1">
          <a:extLst>
            <a:ext uri="{FF2B5EF4-FFF2-40B4-BE49-F238E27FC236}">
              <a16:creationId xmlns:a16="http://schemas.microsoft.com/office/drawing/2014/main" id="{9A861AC3-1244-41A3-A03C-6EBB53788E63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031" name="Text Box 1">
          <a:extLst>
            <a:ext uri="{FF2B5EF4-FFF2-40B4-BE49-F238E27FC236}">
              <a16:creationId xmlns:a16="http://schemas.microsoft.com/office/drawing/2014/main" id="{052D5930-5521-4571-ACB3-5973ADC51B5B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032" name="Text Box 1">
          <a:extLst>
            <a:ext uri="{FF2B5EF4-FFF2-40B4-BE49-F238E27FC236}">
              <a16:creationId xmlns:a16="http://schemas.microsoft.com/office/drawing/2014/main" id="{C9B5C2D8-6F25-4300-B92D-2B86D01B67A3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033" name="Text Box 1">
          <a:extLst>
            <a:ext uri="{FF2B5EF4-FFF2-40B4-BE49-F238E27FC236}">
              <a16:creationId xmlns:a16="http://schemas.microsoft.com/office/drawing/2014/main" id="{802EBC8B-F475-4377-B173-F93445526185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034" name="Text Box 1">
          <a:extLst>
            <a:ext uri="{FF2B5EF4-FFF2-40B4-BE49-F238E27FC236}">
              <a16:creationId xmlns:a16="http://schemas.microsoft.com/office/drawing/2014/main" id="{E1A380C7-B96F-4209-B53F-F7C0247626C1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035" name="Text Box 1">
          <a:extLst>
            <a:ext uri="{FF2B5EF4-FFF2-40B4-BE49-F238E27FC236}">
              <a16:creationId xmlns:a16="http://schemas.microsoft.com/office/drawing/2014/main" id="{9A95088A-E5D8-42A2-8CEE-FEE9872EE57E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036" name="Text Box 1">
          <a:extLst>
            <a:ext uri="{FF2B5EF4-FFF2-40B4-BE49-F238E27FC236}">
              <a16:creationId xmlns:a16="http://schemas.microsoft.com/office/drawing/2014/main" id="{D92682C4-C51D-42F4-AF45-D5AC09D5AC43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037" name="Text Box 1">
          <a:extLst>
            <a:ext uri="{FF2B5EF4-FFF2-40B4-BE49-F238E27FC236}">
              <a16:creationId xmlns:a16="http://schemas.microsoft.com/office/drawing/2014/main" id="{66B32AC5-952A-481B-94A1-79B2BA71BC8C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038" name="Text Box 1">
          <a:extLst>
            <a:ext uri="{FF2B5EF4-FFF2-40B4-BE49-F238E27FC236}">
              <a16:creationId xmlns:a16="http://schemas.microsoft.com/office/drawing/2014/main" id="{94CE6907-1E4C-4D62-8549-9CB33635FB0E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039" name="Text Box 1">
          <a:extLst>
            <a:ext uri="{FF2B5EF4-FFF2-40B4-BE49-F238E27FC236}">
              <a16:creationId xmlns:a16="http://schemas.microsoft.com/office/drawing/2014/main" id="{5BA5AA00-ECDC-4C58-936D-C65DFA0A6AEA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040" name="Text Box 1">
          <a:extLst>
            <a:ext uri="{FF2B5EF4-FFF2-40B4-BE49-F238E27FC236}">
              <a16:creationId xmlns:a16="http://schemas.microsoft.com/office/drawing/2014/main" id="{BDBCA13E-7D6C-4E28-8852-0888673F4865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041" name="Text Box 1">
          <a:extLst>
            <a:ext uri="{FF2B5EF4-FFF2-40B4-BE49-F238E27FC236}">
              <a16:creationId xmlns:a16="http://schemas.microsoft.com/office/drawing/2014/main" id="{B4290CFD-30F7-4E25-9F5A-D3BE93B9ACBF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042" name="Text Box 1">
          <a:extLst>
            <a:ext uri="{FF2B5EF4-FFF2-40B4-BE49-F238E27FC236}">
              <a16:creationId xmlns:a16="http://schemas.microsoft.com/office/drawing/2014/main" id="{634F4895-CDAF-4DDB-AA83-B02A4177594E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043" name="Text Box 1">
          <a:extLst>
            <a:ext uri="{FF2B5EF4-FFF2-40B4-BE49-F238E27FC236}">
              <a16:creationId xmlns:a16="http://schemas.microsoft.com/office/drawing/2014/main" id="{EAE9F7B2-ACB0-43C2-9A74-61041B2F012D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044" name="Text Box 1">
          <a:extLst>
            <a:ext uri="{FF2B5EF4-FFF2-40B4-BE49-F238E27FC236}">
              <a16:creationId xmlns:a16="http://schemas.microsoft.com/office/drawing/2014/main" id="{ABC1901C-54D2-49A8-90A7-9FFCD2513EC9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045" name="Text Box 1">
          <a:extLst>
            <a:ext uri="{FF2B5EF4-FFF2-40B4-BE49-F238E27FC236}">
              <a16:creationId xmlns:a16="http://schemas.microsoft.com/office/drawing/2014/main" id="{360D3927-AF3D-4AC3-86DD-8503AA5B578B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046" name="Text Box 1">
          <a:extLst>
            <a:ext uri="{FF2B5EF4-FFF2-40B4-BE49-F238E27FC236}">
              <a16:creationId xmlns:a16="http://schemas.microsoft.com/office/drawing/2014/main" id="{C7A185E6-65C4-447F-8EC9-C6A02B6F39CF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047" name="Text Box 1">
          <a:extLst>
            <a:ext uri="{FF2B5EF4-FFF2-40B4-BE49-F238E27FC236}">
              <a16:creationId xmlns:a16="http://schemas.microsoft.com/office/drawing/2014/main" id="{7075207C-CBA4-453E-A1F8-AE582A8850A2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048" name="Text Box 1">
          <a:extLst>
            <a:ext uri="{FF2B5EF4-FFF2-40B4-BE49-F238E27FC236}">
              <a16:creationId xmlns:a16="http://schemas.microsoft.com/office/drawing/2014/main" id="{81FD20E9-A445-485D-A659-C809C8E08D94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049" name="Text Box 1">
          <a:extLst>
            <a:ext uri="{FF2B5EF4-FFF2-40B4-BE49-F238E27FC236}">
              <a16:creationId xmlns:a16="http://schemas.microsoft.com/office/drawing/2014/main" id="{FC8D3ECF-34CB-420E-BB60-0D4CC92C9885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050" name="Text Box 1">
          <a:extLst>
            <a:ext uri="{FF2B5EF4-FFF2-40B4-BE49-F238E27FC236}">
              <a16:creationId xmlns:a16="http://schemas.microsoft.com/office/drawing/2014/main" id="{A933113C-092B-4A89-8835-4ED217ACB972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051" name="Text Box 1">
          <a:extLst>
            <a:ext uri="{FF2B5EF4-FFF2-40B4-BE49-F238E27FC236}">
              <a16:creationId xmlns:a16="http://schemas.microsoft.com/office/drawing/2014/main" id="{92A6CB30-E2D9-4E95-9554-5BAED13F6435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052" name="Text Box 1">
          <a:extLst>
            <a:ext uri="{FF2B5EF4-FFF2-40B4-BE49-F238E27FC236}">
              <a16:creationId xmlns:a16="http://schemas.microsoft.com/office/drawing/2014/main" id="{9EA89EF5-AA32-467A-9C94-7C80C90F7AE0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132</xdr:row>
      <xdr:rowOff>0</xdr:rowOff>
    </xdr:from>
    <xdr:ext cx="57150" cy="809625"/>
    <xdr:sp macro="" textlink="">
      <xdr:nvSpPr>
        <xdr:cNvPr id="4053" name="Text Box 1">
          <a:extLst>
            <a:ext uri="{FF2B5EF4-FFF2-40B4-BE49-F238E27FC236}">
              <a16:creationId xmlns:a16="http://schemas.microsoft.com/office/drawing/2014/main" id="{C57EEF03-531A-4B08-8B11-237D8F3F8C16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132</xdr:row>
      <xdr:rowOff>0</xdr:rowOff>
    </xdr:from>
    <xdr:ext cx="57150" cy="809625"/>
    <xdr:sp macro="" textlink="">
      <xdr:nvSpPr>
        <xdr:cNvPr id="4054" name="Text Box 1">
          <a:extLst>
            <a:ext uri="{FF2B5EF4-FFF2-40B4-BE49-F238E27FC236}">
              <a16:creationId xmlns:a16="http://schemas.microsoft.com/office/drawing/2014/main" id="{189FF4F6-DA32-42D2-A7D0-AAA45BADC1C9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132</xdr:row>
      <xdr:rowOff>0</xdr:rowOff>
    </xdr:from>
    <xdr:ext cx="57150" cy="809625"/>
    <xdr:sp macro="" textlink="">
      <xdr:nvSpPr>
        <xdr:cNvPr id="4055" name="Text Box 1">
          <a:extLst>
            <a:ext uri="{FF2B5EF4-FFF2-40B4-BE49-F238E27FC236}">
              <a16:creationId xmlns:a16="http://schemas.microsoft.com/office/drawing/2014/main" id="{CAA907DF-9B42-4DB7-BC3D-EA1997ED627D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132</xdr:row>
      <xdr:rowOff>0</xdr:rowOff>
    </xdr:from>
    <xdr:ext cx="57150" cy="809625"/>
    <xdr:sp macro="" textlink="">
      <xdr:nvSpPr>
        <xdr:cNvPr id="4056" name="Text Box 1">
          <a:extLst>
            <a:ext uri="{FF2B5EF4-FFF2-40B4-BE49-F238E27FC236}">
              <a16:creationId xmlns:a16="http://schemas.microsoft.com/office/drawing/2014/main" id="{C33A0CFB-938B-448E-A753-1B68FD6339AB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132</xdr:row>
      <xdr:rowOff>0</xdr:rowOff>
    </xdr:from>
    <xdr:ext cx="57150" cy="809625"/>
    <xdr:sp macro="" textlink="">
      <xdr:nvSpPr>
        <xdr:cNvPr id="4057" name="Text Box 1">
          <a:extLst>
            <a:ext uri="{FF2B5EF4-FFF2-40B4-BE49-F238E27FC236}">
              <a16:creationId xmlns:a16="http://schemas.microsoft.com/office/drawing/2014/main" id="{F670F289-A096-4F85-BB03-BBC45AF9D2E8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132</xdr:row>
      <xdr:rowOff>0</xdr:rowOff>
    </xdr:from>
    <xdr:ext cx="57150" cy="809625"/>
    <xdr:sp macro="" textlink="">
      <xdr:nvSpPr>
        <xdr:cNvPr id="4058" name="Text Box 1">
          <a:extLst>
            <a:ext uri="{FF2B5EF4-FFF2-40B4-BE49-F238E27FC236}">
              <a16:creationId xmlns:a16="http://schemas.microsoft.com/office/drawing/2014/main" id="{068DC1FB-0AD9-439D-82C0-AC23840D0909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059" name="Text Box 1">
          <a:extLst>
            <a:ext uri="{FF2B5EF4-FFF2-40B4-BE49-F238E27FC236}">
              <a16:creationId xmlns:a16="http://schemas.microsoft.com/office/drawing/2014/main" id="{8A8E89E4-A59E-456E-99E8-13E89F1E64D9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060" name="Text Box 1">
          <a:extLst>
            <a:ext uri="{FF2B5EF4-FFF2-40B4-BE49-F238E27FC236}">
              <a16:creationId xmlns:a16="http://schemas.microsoft.com/office/drawing/2014/main" id="{34FB79E3-BCFC-42F8-952C-C86930EA822D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061" name="Text Box 1">
          <a:extLst>
            <a:ext uri="{FF2B5EF4-FFF2-40B4-BE49-F238E27FC236}">
              <a16:creationId xmlns:a16="http://schemas.microsoft.com/office/drawing/2014/main" id="{26574841-8EE2-4A7E-A08D-66AE13F18321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062" name="Text Box 1">
          <a:extLst>
            <a:ext uri="{FF2B5EF4-FFF2-40B4-BE49-F238E27FC236}">
              <a16:creationId xmlns:a16="http://schemas.microsoft.com/office/drawing/2014/main" id="{9D4A7D82-16EA-4397-8AC7-D2E497F3D4DF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063" name="Text Box 1">
          <a:extLst>
            <a:ext uri="{FF2B5EF4-FFF2-40B4-BE49-F238E27FC236}">
              <a16:creationId xmlns:a16="http://schemas.microsoft.com/office/drawing/2014/main" id="{B0FD606B-C8CB-490D-A488-95225D37C127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064" name="Text Box 1">
          <a:extLst>
            <a:ext uri="{FF2B5EF4-FFF2-40B4-BE49-F238E27FC236}">
              <a16:creationId xmlns:a16="http://schemas.microsoft.com/office/drawing/2014/main" id="{EA254B5A-2491-41D7-AB8B-BCF3E3496167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065" name="Text Box 1">
          <a:extLst>
            <a:ext uri="{FF2B5EF4-FFF2-40B4-BE49-F238E27FC236}">
              <a16:creationId xmlns:a16="http://schemas.microsoft.com/office/drawing/2014/main" id="{5956F4A9-4F1A-414E-9E05-F669C8024A16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066" name="Text Box 1">
          <a:extLst>
            <a:ext uri="{FF2B5EF4-FFF2-40B4-BE49-F238E27FC236}">
              <a16:creationId xmlns:a16="http://schemas.microsoft.com/office/drawing/2014/main" id="{43E93F78-D9F6-4141-ABAB-847626D3C378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067" name="Text Box 1">
          <a:extLst>
            <a:ext uri="{FF2B5EF4-FFF2-40B4-BE49-F238E27FC236}">
              <a16:creationId xmlns:a16="http://schemas.microsoft.com/office/drawing/2014/main" id="{11495EA3-4BBA-4B0C-BF5C-A99B4B0AA763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068" name="Text Box 1">
          <a:extLst>
            <a:ext uri="{FF2B5EF4-FFF2-40B4-BE49-F238E27FC236}">
              <a16:creationId xmlns:a16="http://schemas.microsoft.com/office/drawing/2014/main" id="{B642DBFD-5FF9-4D9E-A83E-55C880E6D6E7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069" name="Text Box 1">
          <a:extLst>
            <a:ext uri="{FF2B5EF4-FFF2-40B4-BE49-F238E27FC236}">
              <a16:creationId xmlns:a16="http://schemas.microsoft.com/office/drawing/2014/main" id="{A8D51119-BA5B-45FF-99AE-B70A887D5B07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070" name="Text Box 1">
          <a:extLst>
            <a:ext uri="{FF2B5EF4-FFF2-40B4-BE49-F238E27FC236}">
              <a16:creationId xmlns:a16="http://schemas.microsoft.com/office/drawing/2014/main" id="{5CFF1746-5E6F-4C09-AF4B-33B896722972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071" name="Text Box 1">
          <a:extLst>
            <a:ext uri="{FF2B5EF4-FFF2-40B4-BE49-F238E27FC236}">
              <a16:creationId xmlns:a16="http://schemas.microsoft.com/office/drawing/2014/main" id="{67C8CF3D-A6C5-4A2C-8C56-AFF40607CEF6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072" name="Text Box 1">
          <a:extLst>
            <a:ext uri="{FF2B5EF4-FFF2-40B4-BE49-F238E27FC236}">
              <a16:creationId xmlns:a16="http://schemas.microsoft.com/office/drawing/2014/main" id="{B331B6A9-2298-4F63-8359-7C155B408CAB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073" name="Text Box 1">
          <a:extLst>
            <a:ext uri="{FF2B5EF4-FFF2-40B4-BE49-F238E27FC236}">
              <a16:creationId xmlns:a16="http://schemas.microsoft.com/office/drawing/2014/main" id="{7FDF2CA1-7FA8-4795-A8FB-1F5BCE9122DE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074" name="Text Box 1">
          <a:extLst>
            <a:ext uri="{FF2B5EF4-FFF2-40B4-BE49-F238E27FC236}">
              <a16:creationId xmlns:a16="http://schemas.microsoft.com/office/drawing/2014/main" id="{E43C4463-A58C-48CF-A41F-7D69E9C18C01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075" name="Text Box 1">
          <a:extLst>
            <a:ext uri="{FF2B5EF4-FFF2-40B4-BE49-F238E27FC236}">
              <a16:creationId xmlns:a16="http://schemas.microsoft.com/office/drawing/2014/main" id="{846AC51A-3BEC-4955-9C79-50E88A677B80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076" name="Text Box 1">
          <a:extLst>
            <a:ext uri="{FF2B5EF4-FFF2-40B4-BE49-F238E27FC236}">
              <a16:creationId xmlns:a16="http://schemas.microsoft.com/office/drawing/2014/main" id="{8646356D-3C78-4A32-9E5F-57D6BB06037E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077" name="Text Box 1">
          <a:extLst>
            <a:ext uri="{FF2B5EF4-FFF2-40B4-BE49-F238E27FC236}">
              <a16:creationId xmlns:a16="http://schemas.microsoft.com/office/drawing/2014/main" id="{D840E2CF-75FB-4137-8E10-84A6F815C2C6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078" name="Text Box 1">
          <a:extLst>
            <a:ext uri="{FF2B5EF4-FFF2-40B4-BE49-F238E27FC236}">
              <a16:creationId xmlns:a16="http://schemas.microsoft.com/office/drawing/2014/main" id="{5F0F2511-8842-46E5-88EC-390B06FDBA80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079" name="Text Box 1">
          <a:extLst>
            <a:ext uri="{FF2B5EF4-FFF2-40B4-BE49-F238E27FC236}">
              <a16:creationId xmlns:a16="http://schemas.microsoft.com/office/drawing/2014/main" id="{32BB7F82-5EA4-498A-9476-89D0B65E20E6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080" name="Text Box 1">
          <a:extLst>
            <a:ext uri="{FF2B5EF4-FFF2-40B4-BE49-F238E27FC236}">
              <a16:creationId xmlns:a16="http://schemas.microsoft.com/office/drawing/2014/main" id="{E000E8C5-E02F-497A-A671-3ACFD0C25878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081" name="Text Box 1">
          <a:extLst>
            <a:ext uri="{FF2B5EF4-FFF2-40B4-BE49-F238E27FC236}">
              <a16:creationId xmlns:a16="http://schemas.microsoft.com/office/drawing/2014/main" id="{F28826EA-EE40-4EE0-886F-D7EA31C03D78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082" name="Text Box 1">
          <a:extLst>
            <a:ext uri="{FF2B5EF4-FFF2-40B4-BE49-F238E27FC236}">
              <a16:creationId xmlns:a16="http://schemas.microsoft.com/office/drawing/2014/main" id="{22EF77E2-A044-4C04-9E40-50A2FC982445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083" name="Text Box 1">
          <a:extLst>
            <a:ext uri="{FF2B5EF4-FFF2-40B4-BE49-F238E27FC236}">
              <a16:creationId xmlns:a16="http://schemas.microsoft.com/office/drawing/2014/main" id="{E19FAA57-487F-4FE5-B335-3A09EB00BEC8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084" name="Text Box 1">
          <a:extLst>
            <a:ext uri="{FF2B5EF4-FFF2-40B4-BE49-F238E27FC236}">
              <a16:creationId xmlns:a16="http://schemas.microsoft.com/office/drawing/2014/main" id="{13B9BCE1-6FD7-40D2-A52A-A0A189029841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085" name="Text Box 1">
          <a:extLst>
            <a:ext uri="{FF2B5EF4-FFF2-40B4-BE49-F238E27FC236}">
              <a16:creationId xmlns:a16="http://schemas.microsoft.com/office/drawing/2014/main" id="{FA5A31EB-4680-426D-A113-C2C5D0A43744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086" name="Text Box 1">
          <a:extLst>
            <a:ext uri="{FF2B5EF4-FFF2-40B4-BE49-F238E27FC236}">
              <a16:creationId xmlns:a16="http://schemas.microsoft.com/office/drawing/2014/main" id="{A6C982F9-FE96-4BB1-87C5-32B43F95EF6D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087" name="Text Box 1">
          <a:extLst>
            <a:ext uri="{FF2B5EF4-FFF2-40B4-BE49-F238E27FC236}">
              <a16:creationId xmlns:a16="http://schemas.microsoft.com/office/drawing/2014/main" id="{D351B80F-853B-4DD1-AD66-D6D5ACBB78AE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088" name="Text Box 1">
          <a:extLst>
            <a:ext uri="{FF2B5EF4-FFF2-40B4-BE49-F238E27FC236}">
              <a16:creationId xmlns:a16="http://schemas.microsoft.com/office/drawing/2014/main" id="{BBACCD90-8B3E-434D-8573-05C86659DEFA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089" name="Text Box 1">
          <a:extLst>
            <a:ext uri="{FF2B5EF4-FFF2-40B4-BE49-F238E27FC236}">
              <a16:creationId xmlns:a16="http://schemas.microsoft.com/office/drawing/2014/main" id="{7ECE1BC9-C68A-4E49-A1E6-79FE6114B4D5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090" name="Text Box 1">
          <a:extLst>
            <a:ext uri="{FF2B5EF4-FFF2-40B4-BE49-F238E27FC236}">
              <a16:creationId xmlns:a16="http://schemas.microsoft.com/office/drawing/2014/main" id="{ABFB7B59-D3B1-40A9-8552-1FC7B8BD78AC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091" name="Text Box 1">
          <a:extLst>
            <a:ext uri="{FF2B5EF4-FFF2-40B4-BE49-F238E27FC236}">
              <a16:creationId xmlns:a16="http://schemas.microsoft.com/office/drawing/2014/main" id="{5BA9E81A-1495-495C-9311-20805E4EF743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092" name="Text Box 1">
          <a:extLst>
            <a:ext uri="{FF2B5EF4-FFF2-40B4-BE49-F238E27FC236}">
              <a16:creationId xmlns:a16="http://schemas.microsoft.com/office/drawing/2014/main" id="{8535779D-9638-410C-B787-541642772BA4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093" name="Text Box 1">
          <a:extLst>
            <a:ext uri="{FF2B5EF4-FFF2-40B4-BE49-F238E27FC236}">
              <a16:creationId xmlns:a16="http://schemas.microsoft.com/office/drawing/2014/main" id="{40EDAEC2-75D0-4284-8603-492A0F18E282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094" name="Text Box 1">
          <a:extLst>
            <a:ext uri="{FF2B5EF4-FFF2-40B4-BE49-F238E27FC236}">
              <a16:creationId xmlns:a16="http://schemas.microsoft.com/office/drawing/2014/main" id="{7F709EA8-3A56-4675-870A-D8BB2FB86BB8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095" name="Text Box 1">
          <a:extLst>
            <a:ext uri="{FF2B5EF4-FFF2-40B4-BE49-F238E27FC236}">
              <a16:creationId xmlns:a16="http://schemas.microsoft.com/office/drawing/2014/main" id="{F6A1B4FC-9CFD-4E2A-8D03-2234AE487927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096" name="Text Box 1">
          <a:extLst>
            <a:ext uri="{FF2B5EF4-FFF2-40B4-BE49-F238E27FC236}">
              <a16:creationId xmlns:a16="http://schemas.microsoft.com/office/drawing/2014/main" id="{C73DD057-CFAF-406F-BF33-B3462D3D4233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097" name="Text Box 1">
          <a:extLst>
            <a:ext uri="{FF2B5EF4-FFF2-40B4-BE49-F238E27FC236}">
              <a16:creationId xmlns:a16="http://schemas.microsoft.com/office/drawing/2014/main" id="{CA326756-4EF5-4ED0-9B2F-F4D0EE503391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098" name="Text Box 1">
          <a:extLst>
            <a:ext uri="{FF2B5EF4-FFF2-40B4-BE49-F238E27FC236}">
              <a16:creationId xmlns:a16="http://schemas.microsoft.com/office/drawing/2014/main" id="{45F4CC93-D2BF-44AF-83ED-005B7B55423F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099" name="Text Box 1">
          <a:extLst>
            <a:ext uri="{FF2B5EF4-FFF2-40B4-BE49-F238E27FC236}">
              <a16:creationId xmlns:a16="http://schemas.microsoft.com/office/drawing/2014/main" id="{A1728F8D-CA5B-41A0-98DE-9BF7235621C2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100" name="Text Box 1">
          <a:extLst>
            <a:ext uri="{FF2B5EF4-FFF2-40B4-BE49-F238E27FC236}">
              <a16:creationId xmlns:a16="http://schemas.microsoft.com/office/drawing/2014/main" id="{28C06628-4167-4623-B765-2C9D740D4DF6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101" name="Text Box 1">
          <a:extLst>
            <a:ext uri="{FF2B5EF4-FFF2-40B4-BE49-F238E27FC236}">
              <a16:creationId xmlns:a16="http://schemas.microsoft.com/office/drawing/2014/main" id="{05B2483F-3345-431F-A739-D6B409BCE856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102" name="Text Box 1">
          <a:extLst>
            <a:ext uri="{FF2B5EF4-FFF2-40B4-BE49-F238E27FC236}">
              <a16:creationId xmlns:a16="http://schemas.microsoft.com/office/drawing/2014/main" id="{C1ADE87C-F5DD-402D-B4AF-30CDBB5AAC65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103" name="Text Box 1">
          <a:extLst>
            <a:ext uri="{FF2B5EF4-FFF2-40B4-BE49-F238E27FC236}">
              <a16:creationId xmlns:a16="http://schemas.microsoft.com/office/drawing/2014/main" id="{AEA959FA-13D1-4BFA-872E-E01B95327EDE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104" name="Text Box 1">
          <a:extLst>
            <a:ext uri="{FF2B5EF4-FFF2-40B4-BE49-F238E27FC236}">
              <a16:creationId xmlns:a16="http://schemas.microsoft.com/office/drawing/2014/main" id="{BA037AE6-E4DE-4864-9ACE-DFECE5F1B69A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105" name="Text Box 1">
          <a:extLst>
            <a:ext uri="{FF2B5EF4-FFF2-40B4-BE49-F238E27FC236}">
              <a16:creationId xmlns:a16="http://schemas.microsoft.com/office/drawing/2014/main" id="{057CA224-9E16-418D-9BDF-F70CDA248458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106" name="Text Box 1">
          <a:extLst>
            <a:ext uri="{FF2B5EF4-FFF2-40B4-BE49-F238E27FC236}">
              <a16:creationId xmlns:a16="http://schemas.microsoft.com/office/drawing/2014/main" id="{9DDDB0B4-461B-4987-813C-B58573A37864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132</xdr:row>
      <xdr:rowOff>0</xdr:rowOff>
    </xdr:from>
    <xdr:ext cx="57150" cy="809625"/>
    <xdr:sp macro="" textlink="">
      <xdr:nvSpPr>
        <xdr:cNvPr id="4107" name="Text Box 1">
          <a:extLst>
            <a:ext uri="{FF2B5EF4-FFF2-40B4-BE49-F238E27FC236}">
              <a16:creationId xmlns:a16="http://schemas.microsoft.com/office/drawing/2014/main" id="{39150452-1FF2-4B0A-92DA-60CB0313CEB4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132</xdr:row>
      <xdr:rowOff>0</xdr:rowOff>
    </xdr:from>
    <xdr:ext cx="57150" cy="809625"/>
    <xdr:sp macro="" textlink="">
      <xdr:nvSpPr>
        <xdr:cNvPr id="4108" name="Text Box 1">
          <a:extLst>
            <a:ext uri="{FF2B5EF4-FFF2-40B4-BE49-F238E27FC236}">
              <a16:creationId xmlns:a16="http://schemas.microsoft.com/office/drawing/2014/main" id="{7282D4CD-8B36-44E0-BB58-5CF33CF6D26A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132</xdr:row>
      <xdr:rowOff>0</xdr:rowOff>
    </xdr:from>
    <xdr:ext cx="57150" cy="809625"/>
    <xdr:sp macro="" textlink="">
      <xdr:nvSpPr>
        <xdr:cNvPr id="4109" name="Text Box 1">
          <a:extLst>
            <a:ext uri="{FF2B5EF4-FFF2-40B4-BE49-F238E27FC236}">
              <a16:creationId xmlns:a16="http://schemas.microsoft.com/office/drawing/2014/main" id="{EE4B9AB0-210A-4DE5-AE08-999BBBB01664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132</xdr:row>
      <xdr:rowOff>0</xdr:rowOff>
    </xdr:from>
    <xdr:ext cx="57150" cy="809625"/>
    <xdr:sp macro="" textlink="">
      <xdr:nvSpPr>
        <xdr:cNvPr id="4110" name="Text Box 1">
          <a:extLst>
            <a:ext uri="{FF2B5EF4-FFF2-40B4-BE49-F238E27FC236}">
              <a16:creationId xmlns:a16="http://schemas.microsoft.com/office/drawing/2014/main" id="{4A091E76-1BB1-42D7-AFB3-7FFE520DE18C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132</xdr:row>
      <xdr:rowOff>0</xdr:rowOff>
    </xdr:from>
    <xdr:ext cx="57150" cy="809625"/>
    <xdr:sp macro="" textlink="">
      <xdr:nvSpPr>
        <xdr:cNvPr id="4111" name="Text Box 1">
          <a:extLst>
            <a:ext uri="{FF2B5EF4-FFF2-40B4-BE49-F238E27FC236}">
              <a16:creationId xmlns:a16="http://schemas.microsoft.com/office/drawing/2014/main" id="{FF387503-D2ED-44E0-B31A-D9D97A2D0079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132</xdr:row>
      <xdr:rowOff>0</xdr:rowOff>
    </xdr:from>
    <xdr:ext cx="57150" cy="809625"/>
    <xdr:sp macro="" textlink="">
      <xdr:nvSpPr>
        <xdr:cNvPr id="4112" name="Text Box 1">
          <a:extLst>
            <a:ext uri="{FF2B5EF4-FFF2-40B4-BE49-F238E27FC236}">
              <a16:creationId xmlns:a16="http://schemas.microsoft.com/office/drawing/2014/main" id="{9B94134D-1B1E-4E50-8460-D2C1280BABDD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113" name="Text Box 1">
          <a:extLst>
            <a:ext uri="{FF2B5EF4-FFF2-40B4-BE49-F238E27FC236}">
              <a16:creationId xmlns:a16="http://schemas.microsoft.com/office/drawing/2014/main" id="{B931A708-7D5C-4590-AB75-E395758CFC7F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114" name="Text Box 1">
          <a:extLst>
            <a:ext uri="{FF2B5EF4-FFF2-40B4-BE49-F238E27FC236}">
              <a16:creationId xmlns:a16="http://schemas.microsoft.com/office/drawing/2014/main" id="{49A2FA1C-D052-4B58-A654-B51140CA6807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115" name="Text Box 1">
          <a:extLst>
            <a:ext uri="{FF2B5EF4-FFF2-40B4-BE49-F238E27FC236}">
              <a16:creationId xmlns:a16="http://schemas.microsoft.com/office/drawing/2014/main" id="{D72CBC06-74C3-4805-9081-E482BDA3B409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116" name="Text Box 1">
          <a:extLst>
            <a:ext uri="{FF2B5EF4-FFF2-40B4-BE49-F238E27FC236}">
              <a16:creationId xmlns:a16="http://schemas.microsoft.com/office/drawing/2014/main" id="{2D589250-01CA-43F9-AA8D-0A755E5423EF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117" name="Text Box 1">
          <a:extLst>
            <a:ext uri="{FF2B5EF4-FFF2-40B4-BE49-F238E27FC236}">
              <a16:creationId xmlns:a16="http://schemas.microsoft.com/office/drawing/2014/main" id="{C2917C13-D436-4775-902F-609DF4C680F1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118" name="Text Box 1">
          <a:extLst>
            <a:ext uri="{FF2B5EF4-FFF2-40B4-BE49-F238E27FC236}">
              <a16:creationId xmlns:a16="http://schemas.microsoft.com/office/drawing/2014/main" id="{D6E70937-057F-452C-8195-129F7EF908B6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119" name="Text Box 1">
          <a:extLst>
            <a:ext uri="{FF2B5EF4-FFF2-40B4-BE49-F238E27FC236}">
              <a16:creationId xmlns:a16="http://schemas.microsoft.com/office/drawing/2014/main" id="{D7469507-59EE-4DE3-B65D-E341234C3D65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120" name="Text Box 1">
          <a:extLst>
            <a:ext uri="{FF2B5EF4-FFF2-40B4-BE49-F238E27FC236}">
              <a16:creationId xmlns:a16="http://schemas.microsoft.com/office/drawing/2014/main" id="{07BE57F6-98A5-4120-813C-2B02E8D5143E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121" name="Text Box 1">
          <a:extLst>
            <a:ext uri="{FF2B5EF4-FFF2-40B4-BE49-F238E27FC236}">
              <a16:creationId xmlns:a16="http://schemas.microsoft.com/office/drawing/2014/main" id="{098657D5-C230-416A-9A29-506E1E129565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122" name="Text Box 1">
          <a:extLst>
            <a:ext uri="{FF2B5EF4-FFF2-40B4-BE49-F238E27FC236}">
              <a16:creationId xmlns:a16="http://schemas.microsoft.com/office/drawing/2014/main" id="{E51B5C34-A471-4365-BBEC-065D53ABB388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123" name="Text Box 1">
          <a:extLst>
            <a:ext uri="{FF2B5EF4-FFF2-40B4-BE49-F238E27FC236}">
              <a16:creationId xmlns:a16="http://schemas.microsoft.com/office/drawing/2014/main" id="{463B41C2-09E5-4119-A21A-331E0A208E52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124" name="Text Box 1">
          <a:extLst>
            <a:ext uri="{FF2B5EF4-FFF2-40B4-BE49-F238E27FC236}">
              <a16:creationId xmlns:a16="http://schemas.microsoft.com/office/drawing/2014/main" id="{28097AC6-8182-45BA-A0AB-49429DBF329C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125" name="Text Box 1">
          <a:extLst>
            <a:ext uri="{FF2B5EF4-FFF2-40B4-BE49-F238E27FC236}">
              <a16:creationId xmlns:a16="http://schemas.microsoft.com/office/drawing/2014/main" id="{4F08F308-642B-4E8B-9ED1-5975F8E3660E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126" name="Text Box 1">
          <a:extLst>
            <a:ext uri="{FF2B5EF4-FFF2-40B4-BE49-F238E27FC236}">
              <a16:creationId xmlns:a16="http://schemas.microsoft.com/office/drawing/2014/main" id="{6DC26D81-F7E3-4348-A060-DF473F98188C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127" name="Text Box 1">
          <a:extLst>
            <a:ext uri="{FF2B5EF4-FFF2-40B4-BE49-F238E27FC236}">
              <a16:creationId xmlns:a16="http://schemas.microsoft.com/office/drawing/2014/main" id="{F91A38F5-CADB-4673-A346-5BD1E91961B1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128" name="Text Box 1">
          <a:extLst>
            <a:ext uri="{FF2B5EF4-FFF2-40B4-BE49-F238E27FC236}">
              <a16:creationId xmlns:a16="http://schemas.microsoft.com/office/drawing/2014/main" id="{ACB18A1A-2DA3-4E42-BED0-A29A3DA477CB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129" name="Text Box 1">
          <a:extLst>
            <a:ext uri="{FF2B5EF4-FFF2-40B4-BE49-F238E27FC236}">
              <a16:creationId xmlns:a16="http://schemas.microsoft.com/office/drawing/2014/main" id="{84B04637-519C-47F9-B036-790C36C502C8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130" name="Text Box 1">
          <a:extLst>
            <a:ext uri="{FF2B5EF4-FFF2-40B4-BE49-F238E27FC236}">
              <a16:creationId xmlns:a16="http://schemas.microsoft.com/office/drawing/2014/main" id="{720ECE6E-E6AE-4242-BFB1-2CEA4C5BA1C8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131" name="Text Box 1">
          <a:extLst>
            <a:ext uri="{FF2B5EF4-FFF2-40B4-BE49-F238E27FC236}">
              <a16:creationId xmlns:a16="http://schemas.microsoft.com/office/drawing/2014/main" id="{4A61DC12-52F6-41A2-B242-75EFFEEC827D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132" name="Text Box 1">
          <a:extLst>
            <a:ext uri="{FF2B5EF4-FFF2-40B4-BE49-F238E27FC236}">
              <a16:creationId xmlns:a16="http://schemas.microsoft.com/office/drawing/2014/main" id="{9343EF52-0F2A-4834-89B8-B87499089775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133" name="Text Box 1">
          <a:extLst>
            <a:ext uri="{FF2B5EF4-FFF2-40B4-BE49-F238E27FC236}">
              <a16:creationId xmlns:a16="http://schemas.microsoft.com/office/drawing/2014/main" id="{248422EF-6D26-4C0B-8127-EAAAFEC12DA0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134" name="Text Box 1">
          <a:extLst>
            <a:ext uri="{FF2B5EF4-FFF2-40B4-BE49-F238E27FC236}">
              <a16:creationId xmlns:a16="http://schemas.microsoft.com/office/drawing/2014/main" id="{F1122EA1-3196-41AD-AA8F-BDA9CBF4BFBD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135" name="Text Box 1">
          <a:extLst>
            <a:ext uri="{FF2B5EF4-FFF2-40B4-BE49-F238E27FC236}">
              <a16:creationId xmlns:a16="http://schemas.microsoft.com/office/drawing/2014/main" id="{8805B91F-257C-4336-801A-3763E0D4205B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136" name="Text Box 1">
          <a:extLst>
            <a:ext uri="{FF2B5EF4-FFF2-40B4-BE49-F238E27FC236}">
              <a16:creationId xmlns:a16="http://schemas.microsoft.com/office/drawing/2014/main" id="{217E9863-A66B-45B2-B740-20E85A8227D7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137" name="Text Box 1">
          <a:extLst>
            <a:ext uri="{FF2B5EF4-FFF2-40B4-BE49-F238E27FC236}">
              <a16:creationId xmlns:a16="http://schemas.microsoft.com/office/drawing/2014/main" id="{272E9FC2-26B2-4EE0-A8F8-AF99A7FEB919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138" name="Text Box 1">
          <a:extLst>
            <a:ext uri="{FF2B5EF4-FFF2-40B4-BE49-F238E27FC236}">
              <a16:creationId xmlns:a16="http://schemas.microsoft.com/office/drawing/2014/main" id="{EB0622DF-B6F7-4DAC-9FE5-B5EB01A39173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139" name="Text Box 1">
          <a:extLst>
            <a:ext uri="{FF2B5EF4-FFF2-40B4-BE49-F238E27FC236}">
              <a16:creationId xmlns:a16="http://schemas.microsoft.com/office/drawing/2014/main" id="{72F46E76-1A93-4E3B-8EA3-286A4C9FC7D0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140" name="Text Box 1">
          <a:extLst>
            <a:ext uri="{FF2B5EF4-FFF2-40B4-BE49-F238E27FC236}">
              <a16:creationId xmlns:a16="http://schemas.microsoft.com/office/drawing/2014/main" id="{9B73018B-8FD1-4942-9D2A-00FB87365633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141" name="Text Box 1">
          <a:extLst>
            <a:ext uri="{FF2B5EF4-FFF2-40B4-BE49-F238E27FC236}">
              <a16:creationId xmlns:a16="http://schemas.microsoft.com/office/drawing/2014/main" id="{BBAAAEA2-0CBB-4555-B537-A3AC9688E045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142" name="Text Box 1">
          <a:extLst>
            <a:ext uri="{FF2B5EF4-FFF2-40B4-BE49-F238E27FC236}">
              <a16:creationId xmlns:a16="http://schemas.microsoft.com/office/drawing/2014/main" id="{6D93189A-3FEE-48B0-AE7C-19E092A00BBD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143" name="Text Box 1">
          <a:extLst>
            <a:ext uri="{FF2B5EF4-FFF2-40B4-BE49-F238E27FC236}">
              <a16:creationId xmlns:a16="http://schemas.microsoft.com/office/drawing/2014/main" id="{E663E478-85F4-4244-B5BA-2C061F31D45F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144" name="Text Box 1">
          <a:extLst>
            <a:ext uri="{FF2B5EF4-FFF2-40B4-BE49-F238E27FC236}">
              <a16:creationId xmlns:a16="http://schemas.microsoft.com/office/drawing/2014/main" id="{F9E92078-C9AF-4E16-9307-729AD823892D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145" name="Text Box 1">
          <a:extLst>
            <a:ext uri="{FF2B5EF4-FFF2-40B4-BE49-F238E27FC236}">
              <a16:creationId xmlns:a16="http://schemas.microsoft.com/office/drawing/2014/main" id="{274091CA-F3F6-4BAA-B2E3-DCFB3B16A9A1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146" name="Text Box 1">
          <a:extLst>
            <a:ext uri="{FF2B5EF4-FFF2-40B4-BE49-F238E27FC236}">
              <a16:creationId xmlns:a16="http://schemas.microsoft.com/office/drawing/2014/main" id="{8E4FD410-7ACE-43EF-B360-8D36CBFCD0AD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147" name="Text Box 1">
          <a:extLst>
            <a:ext uri="{FF2B5EF4-FFF2-40B4-BE49-F238E27FC236}">
              <a16:creationId xmlns:a16="http://schemas.microsoft.com/office/drawing/2014/main" id="{E403DDAD-63DD-4C19-8DC0-37C712478DEE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148" name="Text Box 1">
          <a:extLst>
            <a:ext uri="{FF2B5EF4-FFF2-40B4-BE49-F238E27FC236}">
              <a16:creationId xmlns:a16="http://schemas.microsoft.com/office/drawing/2014/main" id="{82F8C695-D484-4DE3-9DBB-75069B8650F2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149" name="Text Box 1">
          <a:extLst>
            <a:ext uri="{FF2B5EF4-FFF2-40B4-BE49-F238E27FC236}">
              <a16:creationId xmlns:a16="http://schemas.microsoft.com/office/drawing/2014/main" id="{D8A6107A-4D18-42CB-82AF-3B749D0473F4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150" name="Text Box 1">
          <a:extLst>
            <a:ext uri="{FF2B5EF4-FFF2-40B4-BE49-F238E27FC236}">
              <a16:creationId xmlns:a16="http://schemas.microsoft.com/office/drawing/2014/main" id="{DAD8CB83-D846-4B8A-ACF9-62A69B8658A0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151" name="Text Box 1">
          <a:extLst>
            <a:ext uri="{FF2B5EF4-FFF2-40B4-BE49-F238E27FC236}">
              <a16:creationId xmlns:a16="http://schemas.microsoft.com/office/drawing/2014/main" id="{6911DB06-826C-48EF-8063-D7030FD4CD9E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152" name="Text Box 1">
          <a:extLst>
            <a:ext uri="{FF2B5EF4-FFF2-40B4-BE49-F238E27FC236}">
              <a16:creationId xmlns:a16="http://schemas.microsoft.com/office/drawing/2014/main" id="{0EAC6585-E34F-476E-8972-FB26115D3C8D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153" name="Text Box 1">
          <a:extLst>
            <a:ext uri="{FF2B5EF4-FFF2-40B4-BE49-F238E27FC236}">
              <a16:creationId xmlns:a16="http://schemas.microsoft.com/office/drawing/2014/main" id="{AE9F0AC7-48C1-4D6A-9899-6A914A99E591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154" name="Text Box 1">
          <a:extLst>
            <a:ext uri="{FF2B5EF4-FFF2-40B4-BE49-F238E27FC236}">
              <a16:creationId xmlns:a16="http://schemas.microsoft.com/office/drawing/2014/main" id="{F0B8E1F4-6178-4872-B617-B630DF8EE84F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155" name="Text Box 1">
          <a:extLst>
            <a:ext uri="{FF2B5EF4-FFF2-40B4-BE49-F238E27FC236}">
              <a16:creationId xmlns:a16="http://schemas.microsoft.com/office/drawing/2014/main" id="{E63692F5-A4EC-4B7A-A6FF-F4D13C22C8E1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156" name="Text Box 1">
          <a:extLst>
            <a:ext uri="{FF2B5EF4-FFF2-40B4-BE49-F238E27FC236}">
              <a16:creationId xmlns:a16="http://schemas.microsoft.com/office/drawing/2014/main" id="{082F05B9-02DD-4FBB-815E-A798DF8F2DAD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157" name="Text Box 1">
          <a:extLst>
            <a:ext uri="{FF2B5EF4-FFF2-40B4-BE49-F238E27FC236}">
              <a16:creationId xmlns:a16="http://schemas.microsoft.com/office/drawing/2014/main" id="{949F5EE6-C83C-4522-A1A3-3DC0117ED7AA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158" name="Text Box 1">
          <a:extLst>
            <a:ext uri="{FF2B5EF4-FFF2-40B4-BE49-F238E27FC236}">
              <a16:creationId xmlns:a16="http://schemas.microsoft.com/office/drawing/2014/main" id="{5CC0D335-0852-42CD-9FE3-C596E0AFA72E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159" name="Text Box 1">
          <a:extLst>
            <a:ext uri="{FF2B5EF4-FFF2-40B4-BE49-F238E27FC236}">
              <a16:creationId xmlns:a16="http://schemas.microsoft.com/office/drawing/2014/main" id="{EAD5BC6D-EA2B-4778-87CB-32D01EFF454F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160" name="Text Box 1">
          <a:extLst>
            <a:ext uri="{FF2B5EF4-FFF2-40B4-BE49-F238E27FC236}">
              <a16:creationId xmlns:a16="http://schemas.microsoft.com/office/drawing/2014/main" id="{587DAB2E-F5BE-46B2-B28A-66363D848444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132</xdr:row>
      <xdr:rowOff>0</xdr:rowOff>
    </xdr:from>
    <xdr:ext cx="57150" cy="809625"/>
    <xdr:sp macro="" textlink="">
      <xdr:nvSpPr>
        <xdr:cNvPr id="4161" name="Text Box 1">
          <a:extLst>
            <a:ext uri="{FF2B5EF4-FFF2-40B4-BE49-F238E27FC236}">
              <a16:creationId xmlns:a16="http://schemas.microsoft.com/office/drawing/2014/main" id="{96DE3265-4439-4676-9D1A-27D16779D986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132</xdr:row>
      <xdr:rowOff>0</xdr:rowOff>
    </xdr:from>
    <xdr:ext cx="57150" cy="809625"/>
    <xdr:sp macro="" textlink="">
      <xdr:nvSpPr>
        <xdr:cNvPr id="4162" name="Text Box 1">
          <a:extLst>
            <a:ext uri="{FF2B5EF4-FFF2-40B4-BE49-F238E27FC236}">
              <a16:creationId xmlns:a16="http://schemas.microsoft.com/office/drawing/2014/main" id="{E7B76413-48F3-48C3-A6A4-97A7EB522EFF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132</xdr:row>
      <xdr:rowOff>0</xdr:rowOff>
    </xdr:from>
    <xdr:ext cx="57150" cy="809625"/>
    <xdr:sp macro="" textlink="">
      <xdr:nvSpPr>
        <xdr:cNvPr id="4163" name="Text Box 1">
          <a:extLst>
            <a:ext uri="{FF2B5EF4-FFF2-40B4-BE49-F238E27FC236}">
              <a16:creationId xmlns:a16="http://schemas.microsoft.com/office/drawing/2014/main" id="{CB0DFD90-23C2-4716-8170-4D99AFCB5BBD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132</xdr:row>
      <xdr:rowOff>0</xdr:rowOff>
    </xdr:from>
    <xdr:ext cx="57150" cy="809625"/>
    <xdr:sp macro="" textlink="">
      <xdr:nvSpPr>
        <xdr:cNvPr id="4164" name="Text Box 1">
          <a:extLst>
            <a:ext uri="{FF2B5EF4-FFF2-40B4-BE49-F238E27FC236}">
              <a16:creationId xmlns:a16="http://schemas.microsoft.com/office/drawing/2014/main" id="{0248AB34-52C2-4374-B227-0201DE754081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132</xdr:row>
      <xdr:rowOff>0</xdr:rowOff>
    </xdr:from>
    <xdr:ext cx="57150" cy="809625"/>
    <xdr:sp macro="" textlink="">
      <xdr:nvSpPr>
        <xdr:cNvPr id="4165" name="Text Box 1">
          <a:extLst>
            <a:ext uri="{FF2B5EF4-FFF2-40B4-BE49-F238E27FC236}">
              <a16:creationId xmlns:a16="http://schemas.microsoft.com/office/drawing/2014/main" id="{4CA18406-555F-40AF-8BF0-13D9A0311852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132</xdr:row>
      <xdr:rowOff>0</xdr:rowOff>
    </xdr:from>
    <xdr:ext cx="57150" cy="809625"/>
    <xdr:sp macro="" textlink="">
      <xdr:nvSpPr>
        <xdr:cNvPr id="4166" name="Text Box 1">
          <a:extLst>
            <a:ext uri="{FF2B5EF4-FFF2-40B4-BE49-F238E27FC236}">
              <a16:creationId xmlns:a16="http://schemas.microsoft.com/office/drawing/2014/main" id="{D5BB6730-2439-43B7-BF43-748E93FB5B68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167" name="Text Box 1">
          <a:extLst>
            <a:ext uri="{FF2B5EF4-FFF2-40B4-BE49-F238E27FC236}">
              <a16:creationId xmlns:a16="http://schemas.microsoft.com/office/drawing/2014/main" id="{85B36111-B9A5-43DB-B3D4-C5C1F53EF04E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168" name="Text Box 1">
          <a:extLst>
            <a:ext uri="{FF2B5EF4-FFF2-40B4-BE49-F238E27FC236}">
              <a16:creationId xmlns:a16="http://schemas.microsoft.com/office/drawing/2014/main" id="{378768E5-9485-435C-BBB5-FA9217025265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169" name="Text Box 1">
          <a:extLst>
            <a:ext uri="{FF2B5EF4-FFF2-40B4-BE49-F238E27FC236}">
              <a16:creationId xmlns:a16="http://schemas.microsoft.com/office/drawing/2014/main" id="{BBD357C0-8FBD-4266-B440-9847AA9ADBF2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170" name="Text Box 1">
          <a:extLst>
            <a:ext uri="{FF2B5EF4-FFF2-40B4-BE49-F238E27FC236}">
              <a16:creationId xmlns:a16="http://schemas.microsoft.com/office/drawing/2014/main" id="{20C87E76-6AC8-483B-8469-D06D1A9972FB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171" name="Text Box 1">
          <a:extLst>
            <a:ext uri="{FF2B5EF4-FFF2-40B4-BE49-F238E27FC236}">
              <a16:creationId xmlns:a16="http://schemas.microsoft.com/office/drawing/2014/main" id="{2DBE8AF3-280B-41D2-BFB3-D9679D02A907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172" name="Text Box 1">
          <a:extLst>
            <a:ext uri="{FF2B5EF4-FFF2-40B4-BE49-F238E27FC236}">
              <a16:creationId xmlns:a16="http://schemas.microsoft.com/office/drawing/2014/main" id="{EC969D2E-AA15-4609-B511-3D30B7C812DD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173" name="Text Box 1">
          <a:extLst>
            <a:ext uri="{FF2B5EF4-FFF2-40B4-BE49-F238E27FC236}">
              <a16:creationId xmlns:a16="http://schemas.microsoft.com/office/drawing/2014/main" id="{272DAA94-740C-4C08-9A42-D17DC7DA752C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174" name="Text Box 1">
          <a:extLst>
            <a:ext uri="{FF2B5EF4-FFF2-40B4-BE49-F238E27FC236}">
              <a16:creationId xmlns:a16="http://schemas.microsoft.com/office/drawing/2014/main" id="{D5199F6F-79D0-46FF-A843-A229541321B8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175" name="Text Box 1">
          <a:extLst>
            <a:ext uri="{FF2B5EF4-FFF2-40B4-BE49-F238E27FC236}">
              <a16:creationId xmlns:a16="http://schemas.microsoft.com/office/drawing/2014/main" id="{12B5003D-5F1B-4E11-A459-3E24B3546D20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176" name="Text Box 1">
          <a:extLst>
            <a:ext uri="{FF2B5EF4-FFF2-40B4-BE49-F238E27FC236}">
              <a16:creationId xmlns:a16="http://schemas.microsoft.com/office/drawing/2014/main" id="{DA06860C-BB73-44A5-B522-940BA421784D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177" name="Text Box 1">
          <a:extLst>
            <a:ext uri="{FF2B5EF4-FFF2-40B4-BE49-F238E27FC236}">
              <a16:creationId xmlns:a16="http://schemas.microsoft.com/office/drawing/2014/main" id="{B996F853-D481-4542-94C9-D9597EAF827B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178" name="Text Box 1">
          <a:extLst>
            <a:ext uri="{FF2B5EF4-FFF2-40B4-BE49-F238E27FC236}">
              <a16:creationId xmlns:a16="http://schemas.microsoft.com/office/drawing/2014/main" id="{F3588DA9-9074-4942-8B55-EC2355142E8B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179" name="Text Box 1">
          <a:extLst>
            <a:ext uri="{FF2B5EF4-FFF2-40B4-BE49-F238E27FC236}">
              <a16:creationId xmlns:a16="http://schemas.microsoft.com/office/drawing/2014/main" id="{49FDF873-7E7F-416C-A2AA-E45C08857E73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180" name="Text Box 1">
          <a:extLst>
            <a:ext uri="{FF2B5EF4-FFF2-40B4-BE49-F238E27FC236}">
              <a16:creationId xmlns:a16="http://schemas.microsoft.com/office/drawing/2014/main" id="{2550BE89-977C-4991-8A8E-C9BD3B304988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181" name="Text Box 1">
          <a:extLst>
            <a:ext uri="{FF2B5EF4-FFF2-40B4-BE49-F238E27FC236}">
              <a16:creationId xmlns:a16="http://schemas.microsoft.com/office/drawing/2014/main" id="{92613F73-B51F-4FF0-BC37-8BFA20E8D278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182" name="Text Box 1">
          <a:extLst>
            <a:ext uri="{FF2B5EF4-FFF2-40B4-BE49-F238E27FC236}">
              <a16:creationId xmlns:a16="http://schemas.microsoft.com/office/drawing/2014/main" id="{DFD387A6-EFAE-494F-A34A-3287DE59700F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183" name="Text Box 1">
          <a:extLst>
            <a:ext uri="{FF2B5EF4-FFF2-40B4-BE49-F238E27FC236}">
              <a16:creationId xmlns:a16="http://schemas.microsoft.com/office/drawing/2014/main" id="{CEE65774-79A5-4E5F-B24F-DCC38270694C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184" name="Text Box 1">
          <a:extLst>
            <a:ext uri="{FF2B5EF4-FFF2-40B4-BE49-F238E27FC236}">
              <a16:creationId xmlns:a16="http://schemas.microsoft.com/office/drawing/2014/main" id="{27206B01-8C4C-4FD3-9235-2DE134640659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185" name="Text Box 1">
          <a:extLst>
            <a:ext uri="{FF2B5EF4-FFF2-40B4-BE49-F238E27FC236}">
              <a16:creationId xmlns:a16="http://schemas.microsoft.com/office/drawing/2014/main" id="{D0B14A03-A006-469B-BCD6-71099B130D20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186" name="Text Box 1">
          <a:extLst>
            <a:ext uri="{FF2B5EF4-FFF2-40B4-BE49-F238E27FC236}">
              <a16:creationId xmlns:a16="http://schemas.microsoft.com/office/drawing/2014/main" id="{C90BDFF6-AD30-4F10-A076-828D945D6A55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187" name="Text Box 1">
          <a:extLst>
            <a:ext uri="{FF2B5EF4-FFF2-40B4-BE49-F238E27FC236}">
              <a16:creationId xmlns:a16="http://schemas.microsoft.com/office/drawing/2014/main" id="{D55CC746-1F9D-4F75-9905-1DF139B5DDDE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188" name="Text Box 1">
          <a:extLst>
            <a:ext uri="{FF2B5EF4-FFF2-40B4-BE49-F238E27FC236}">
              <a16:creationId xmlns:a16="http://schemas.microsoft.com/office/drawing/2014/main" id="{44500958-1ABC-4C1A-80A4-7FFF8B72F895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189" name="Text Box 1">
          <a:extLst>
            <a:ext uri="{FF2B5EF4-FFF2-40B4-BE49-F238E27FC236}">
              <a16:creationId xmlns:a16="http://schemas.microsoft.com/office/drawing/2014/main" id="{DDF83F24-4EA8-458F-ABBA-519FB780991D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190" name="Text Box 1">
          <a:extLst>
            <a:ext uri="{FF2B5EF4-FFF2-40B4-BE49-F238E27FC236}">
              <a16:creationId xmlns:a16="http://schemas.microsoft.com/office/drawing/2014/main" id="{E9E52AED-2639-41AA-A4FD-29A0740AD85F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191" name="Text Box 1">
          <a:extLst>
            <a:ext uri="{FF2B5EF4-FFF2-40B4-BE49-F238E27FC236}">
              <a16:creationId xmlns:a16="http://schemas.microsoft.com/office/drawing/2014/main" id="{6479A589-11D9-4516-A2C0-92587717735E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192" name="Text Box 1">
          <a:extLst>
            <a:ext uri="{FF2B5EF4-FFF2-40B4-BE49-F238E27FC236}">
              <a16:creationId xmlns:a16="http://schemas.microsoft.com/office/drawing/2014/main" id="{351F7FE3-7F0F-43FB-8028-993893E51135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193" name="Text Box 1">
          <a:extLst>
            <a:ext uri="{FF2B5EF4-FFF2-40B4-BE49-F238E27FC236}">
              <a16:creationId xmlns:a16="http://schemas.microsoft.com/office/drawing/2014/main" id="{83235039-4BCC-49BC-9BA5-55014BB43F5A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194" name="Text Box 1">
          <a:extLst>
            <a:ext uri="{FF2B5EF4-FFF2-40B4-BE49-F238E27FC236}">
              <a16:creationId xmlns:a16="http://schemas.microsoft.com/office/drawing/2014/main" id="{7B9E1969-16D3-459D-A3AC-3842CF8DA235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195" name="Text Box 1">
          <a:extLst>
            <a:ext uri="{FF2B5EF4-FFF2-40B4-BE49-F238E27FC236}">
              <a16:creationId xmlns:a16="http://schemas.microsoft.com/office/drawing/2014/main" id="{CAB798E0-244E-4C10-8CC3-31DD68121FDD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196" name="Text Box 1">
          <a:extLst>
            <a:ext uri="{FF2B5EF4-FFF2-40B4-BE49-F238E27FC236}">
              <a16:creationId xmlns:a16="http://schemas.microsoft.com/office/drawing/2014/main" id="{0199C2A1-11E7-4341-BC25-FF06286D0002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197" name="Text Box 1">
          <a:extLst>
            <a:ext uri="{FF2B5EF4-FFF2-40B4-BE49-F238E27FC236}">
              <a16:creationId xmlns:a16="http://schemas.microsoft.com/office/drawing/2014/main" id="{1C63FD63-586C-4232-9A64-0F2D95B83F8D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198" name="Text Box 1">
          <a:extLst>
            <a:ext uri="{FF2B5EF4-FFF2-40B4-BE49-F238E27FC236}">
              <a16:creationId xmlns:a16="http://schemas.microsoft.com/office/drawing/2014/main" id="{458DD78E-AB5A-4E58-AA20-AA6C4516FE4A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199" name="Text Box 1">
          <a:extLst>
            <a:ext uri="{FF2B5EF4-FFF2-40B4-BE49-F238E27FC236}">
              <a16:creationId xmlns:a16="http://schemas.microsoft.com/office/drawing/2014/main" id="{DCDEFEE7-104D-4486-946D-273E1FA93724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200" name="Text Box 1">
          <a:extLst>
            <a:ext uri="{FF2B5EF4-FFF2-40B4-BE49-F238E27FC236}">
              <a16:creationId xmlns:a16="http://schemas.microsoft.com/office/drawing/2014/main" id="{38A6607E-6400-4DF2-94C0-FF58961C1571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201" name="Text Box 1">
          <a:extLst>
            <a:ext uri="{FF2B5EF4-FFF2-40B4-BE49-F238E27FC236}">
              <a16:creationId xmlns:a16="http://schemas.microsoft.com/office/drawing/2014/main" id="{FAAD2D02-70CF-490E-8F71-2D3A8C49A5E6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202" name="Text Box 1">
          <a:extLst>
            <a:ext uri="{FF2B5EF4-FFF2-40B4-BE49-F238E27FC236}">
              <a16:creationId xmlns:a16="http://schemas.microsoft.com/office/drawing/2014/main" id="{02AB8E9D-A115-4722-A256-3B0C1F6EA39C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203" name="Text Box 1">
          <a:extLst>
            <a:ext uri="{FF2B5EF4-FFF2-40B4-BE49-F238E27FC236}">
              <a16:creationId xmlns:a16="http://schemas.microsoft.com/office/drawing/2014/main" id="{8522EBFA-598D-4C4C-929F-6329346E663F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204" name="Text Box 1">
          <a:extLst>
            <a:ext uri="{FF2B5EF4-FFF2-40B4-BE49-F238E27FC236}">
              <a16:creationId xmlns:a16="http://schemas.microsoft.com/office/drawing/2014/main" id="{1FE21990-5C55-407D-815D-B3E901B2EE44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205" name="Text Box 1">
          <a:extLst>
            <a:ext uri="{FF2B5EF4-FFF2-40B4-BE49-F238E27FC236}">
              <a16:creationId xmlns:a16="http://schemas.microsoft.com/office/drawing/2014/main" id="{29A9DEB5-996E-4FB1-97F5-9EAE7C3B6639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206" name="Text Box 1">
          <a:extLst>
            <a:ext uri="{FF2B5EF4-FFF2-40B4-BE49-F238E27FC236}">
              <a16:creationId xmlns:a16="http://schemas.microsoft.com/office/drawing/2014/main" id="{0DB04CD4-D39F-4A43-ABC4-5CEDFE3D3135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207" name="Text Box 1">
          <a:extLst>
            <a:ext uri="{FF2B5EF4-FFF2-40B4-BE49-F238E27FC236}">
              <a16:creationId xmlns:a16="http://schemas.microsoft.com/office/drawing/2014/main" id="{F0F0C1F2-D7EB-4AF3-A0AC-39E75E2C6FC7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208" name="Text Box 1">
          <a:extLst>
            <a:ext uri="{FF2B5EF4-FFF2-40B4-BE49-F238E27FC236}">
              <a16:creationId xmlns:a16="http://schemas.microsoft.com/office/drawing/2014/main" id="{CF807C3F-9D45-4D52-9736-281911A115AB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209" name="Text Box 1">
          <a:extLst>
            <a:ext uri="{FF2B5EF4-FFF2-40B4-BE49-F238E27FC236}">
              <a16:creationId xmlns:a16="http://schemas.microsoft.com/office/drawing/2014/main" id="{ADD09113-E2A4-4C15-96D2-F470210CC346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210" name="Text Box 1">
          <a:extLst>
            <a:ext uri="{FF2B5EF4-FFF2-40B4-BE49-F238E27FC236}">
              <a16:creationId xmlns:a16="http://schemas.microsoft.com/office/drawing/2014/main" id="{4A92F6D9-FA9C-4CCD-9114-0E261A801308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211" name="Text Box 1">
          <a:extLst>
            <a:ext uri="{FF2B5EF4-FFF2-40B4-BE49-F238E27FC236}">
              <a16:creationId xmlns:a16="http://schemas.microsoft.com/office/drawing/2014/main" id="{402F55B0-296D-4473-AE8B-03090CF1C6D3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212" name="Text Box 1">
          <a:extLst>
            <a:ext uri="{FF2B5EF4-FFF2-40B4-BE49-F238E27FC236}">
              <a16:creationId xmlns:a16="http://schemas.microsoft.com/office/drawing/2014/main" id="{0F0FF160-8FD0-4B2B-8F1F-E2BC5A75E09E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213" name="Text Box 1">
          <a:extLst>
            <a:ext uri="{FF2B5EF4-FFF2-40B4-BE49-F238E27FC236}">
              <a16:creationId xmlns:a16="http://schemas.microsoft.com/office/drawing/2014/main" id="{FA456F6B-DAFB-4DAA-A429-245FDE1FD021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214" name="Text Box 1">
          <a:extLst>
            <a:ext uri="{FF2B5EF4-FFF2-40B4-BE49-F238E27FC236}">
              <a16:creationId xmlns:a16="http://schemas.microsoft.com/office/drawing/2014/main" id="{FFE371C6-B85E-4639-9DC0-D105E854E747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132</xdr:row>
      <xdr:rowOff>0</xdr:rowOff>
    </xdr:from>
    <xdr:ext cx="57150" cy="809625"/>
    <xdr:sp macro="" textlink="">
      <xdr:nvSpPr>
        <xdr:cNvPr id="4215" name="Text Box 1">
          <a:extLst>
            <a:ext uri="{FF2B5EF4-FFF2-40B4-BE49-F238E27FC236}">
              <a16:creationId xmlns:a16="http://schemas.microsoft.com/office/drawing/2014/main" id="{672D1C9D-5BE5-4672-9680-92DC1829ECCE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132</xdr:row>
      <xdr:rowOff>0</xdr:rowOff>
    </xdr:from>
    <xdr:ext cx="57150" cy="809625"/>
    <xdr:sp macro="" textlink="">
      <xdr:nvSpPr>
        <xdr:cNvPr id="4216" name="Text Box 1">
          <a:extLst>
            <a:ext uri="{FF2B5EF4-FFF2-40B4-BE49-F238E27FC236}">
              <a16:creationId xmlns:a16="http://schemas.microsoft.com/office/drawing/2014/main" id="{70F263BE-2933-42D2-BB7A-38B5187D2F17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132</xdr:row>
      <xdr:rowOff>0</xdr:rowOff>
    </xdr:from>
    <xdr:ext cx="57150" cy="809625"/>
    <xdr:sp macro="" textlink="">
      <xdr:nvSpPr>
        <xdr:cNvPr id="4217" name="Text Box 1">
          <a:extLst>
            <a:ext uri="{FF2B5EF4-FFF2-40B4-BE49-F238E27FC236}">
              <a16:creationId xmlns:a16="http://schemas.microsoft.com/office/drawing/2014/main" id="{50EBF3A6-1E75-4EB0-8CEA-6EDE94429068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132</xdr:row>
      <xdr:rowOff>0</xdr:rowOff>
    </xdr:from>
    <xdr:ext cx="57150" cy="809625"/>
    <xdr:sp macro="" textlink="">
      <xdr:nvSpPr>
        <xdr:cNvPr id="4218" name="Text Box 1">
          <a:extLst>
            <a:ext uri="{FF2B5EF4-FFF2-40B4-BE49-F238E27FC236}">
              <a16:creationId xmlns:a16="http://schemas.microsoft.com/office/drawing/2014/main" id="{E9EC022B-ACEF-4E79-B419-E2A1D6BFABA7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132</xdr:row>
      <xdr:rowOff>0</xdr:rowOff>
    </xdr:from>
    <xdr:ext cx="57150" cy="809625"/>
    <xdr:sp macro="" textlink="">
      <xdr:nvSpPr>
        <xdr:cNvPr id="4219" name="Text Box 1">
          <a:extLst>
            <a:ext uri="{FF2B5EF4-FFF2-40B4-BE49-F238E27FC236}">
              <a16:creationId xmlns:a16="http://schemas.microsoft.com/office/drawing/2014/main" id="{D5448D7E-9B99-48DB-9D8E-604CCB6E9C07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132</xdr:row>
      <xdr:rowOff>0</xdr:rowOff>
    </xdr:from>
    <xdr:ext cx="57150" cy="809625"/>
    <xdr:sp macro="" textlink="">
      <xdr:nvSpPr>
        <xdr:cNvPr id="4220" name="Text Box 1">
          <a:extLst>
            <a:ext uri="{FF2B5EF4-FFF2-40B4-BE49-F238E27FC236}">
              <a16:creationId xmlns:a16="http://schemas.microsoft.com/office/drawing/2014/main" id="{AC0CF784-A4A1-4692-965C-988A1783B218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221" name="Text Box 1">
          <a:extLst>
            <a:ext uri="{FF2B5EF4-FFF2-40B4-BE49-F238E27FC236}">
              <a16:creationId xmlns:a16="http://schemas.microsoft.com/office/drawing/2014/main" id="{463E85DB-FFD3-4ADD-9AC8-F9525F8ECCAE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222" name="Text Box 1">
          <a:extLst>
            <a:ext uri="{FF2B5EF4-FFF2-40B4-BE49-F238E27FC236}">
              <a16:creationId xmlns:a16="http://schemas.microsoft.com/office/drawing/2014/main" id="{507F424F-44BD-4FA2-82E9-D1261152A9D4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223" name="Text Box 1">
          <a:extLst>
            <a:ext uri="{FF2B5EF4-FFF2-40B4-BE49-F238E27FC236}">
              <a16:creationId xmlns:a16="http://schemas.microsoft.com/office/drawing/2014/main" id="{B0DA9F3D-A129-478E-9187-8008D63BAA12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224" name="Text Box 1">
          <a:extLst>
            <a:ext uri="{FF2B5EF4-FFF2-40B4-BE49-F238E27FC236}">
              <a16:creationId xmlns:a16="http://schemas.microsoft.com/office/drawing/2014/main" id="{A74793C0-B65D-4545-9E1F-AC6698C95CE0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225" name="Text Box 1">
          <a:extLst>
            <a:ext uri="{FF2B5EF4-FFF2-40B4-BE49-F238E27FC236}">
              <a16:creationId xmlns:a16="http://schemas.microsoft.com/office/drawing/2014/main" id="{1A8DB4BA-FFC7-48FC-9CFE-A6DF247903E8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226" name="Text Box 1">
          <a:extLst>
            <a:ext uri="{FF2B5EF4-FFF2-40B4-BE49-F238E27FC236}">
              <a16:creationId xmlns:a16="http://schemas.microsoft.com/office/drawing/2014/main" id="{C83262AD-3FEC-4DA8-BDF5-1A15F0D578E6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227" name="Text Box 1">
          <a:extLst>
            <a:ext uri="{FF2B5EF4-FFF2-40B4-BE49-F238E27FC236}">
              <a16:creationId xmlns:a16="http://schemas.microsoft.com/office/drawing/2014/main" id="{FE689C81-5574-4084-B8F8-E7DE5BF271B7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228" name="Text Box 1">
          <a:extLst>
            <a:ext uri="{FF2B5EF4-FFF2-40B4-BE49-F238E27FC236}">
              <a16:creationId xmlns:a16="http://schemas.microsoft.com/office/drawing/2014/main" id="{0646FAB7-BB98-4089-AB81-31308AA1F744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229" name="Text Box 1">
          <a:extLst>
            <a:ext uri="{FF2B5EF4-FFF2-40B4-BE49-F238E27FC236}">
              <a16:creationId xmlns:a16="http://schemas.microsoft.com/office/drawing/2014/main" id="{D4562EF3-5225-48B0-9E31-44225F1E3667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230" name="Text Box 1">
          <a:extLst>
            <a:ext uri="{FF2B5EF4-FFF2-40B4-BE49-F238E27FC236}">
              <a16:creationId xmlns:a16="http://schemas.microsoft.com/office/drawing/2014/main" id="{F520950E-1AFB-4DDD-B265-100D616090F5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231" name="Text Box 1">
          <a:extLst>
            <a:ext uri="{FF2B5EF4-FFF2-40B4-BE49-F238E27FC236}">
              <a16:creationId xmlns:a16="http://schemas.microsoft.com/office/drawing/2014/main" id="{56426FF6-CE45-4CCB-81BE-D41DB1FC684A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232" name="Text Box 1">
          <a:extLst>
            <a:ext uri="{FF2B5EF4-FFF2-40B4-BE49-F238E27FC236}">
              <a16:creationId xmlns:a16="http://schemas.microsoft.com/office/drawing/2014/main" id="{65B68B14-CDB3-42F6-880B-A577AE368CE0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233" name="Text Box 1">
          <a:extLst>
            <a:ext uri="{FF2B5EF4-FFF2-40B4-BE49-F238E27FC236}">
              <a16:creationId xmlns:a16="http://schemas.microsoft.com/office/drawing/2014/main" id="{578910C4-6B04-4802-8B48-02D291FD214C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234" name="Text Box 1">
          <a:extLst>
            <a:ext uri="{FF2B5EF4-FFF2-40B4-BE49-F238E27FC236}">
              <a16:creationId xmlns:a16="http://schemas.microsoft.com/office/drawing/2014/main" id="{618FD053-6296-4B3D-9D35-C54DA20115CF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235" name="Text Box 1">
          <a:extLst>
            <a:ext uri="{FF2B5EF4-FFF2-40B4-BE49-F238E27FC236}">
              <a16:creationId xmlns:a16="http://schemas.microsoft.com/office/drawing/2014/main" id="{25D45EDC-2353-455E-809D-FE9BCF843B78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236" name="Text Box 1">
          <a:extLst>
            <a:ext uri="{FF2B5EF4-FFF2-40B4-BE49-F238E27FC236}">
              <a16:creationId xmlns:a16="http://schemas.microsoft.com/office/drawing/2014/main" id="{DD1E1E6F-4D47-43CF-89E7-8A7D5ECD4FD9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237" name="Text Box 1">
          <a:extLst>
            <a:ext uri="{FF2B5EF4-FFF2-40B4-BE49-F238E27FC236}">
              <a16:creationId xmlns:a16="http://schemas.microsoft.com/office/drawing/2014/main" id="{E8956DB1-6E98-46EF-B117-3ADB2C9B01D9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238" name="Text Box 1">
          <a:extLst>
            <a:ext uri="{FF2B5EF4-FFF2-40B4-BE49-F238E27FC236}">
              <a16:creationId xmlns:a16="http://schemas.microsoft.com/office/drawing/2014/main" id="{A22617FC-BCC2-4560-9209-8E122204A8A3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239" name="Text Box 1">
          <a:extLst>
            <a:ext uri="{FF2B5EF4-FFF2-40B4-BE49-F238E27FC236}">
              <a16:creationId xmlns:a16="http://schemas.microsoft.com/office/drawing/2014/main" id="{774C8A91-373B-4681-A753-8EEA87248741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240" name="Text Box 1">
          <a:extLst>
            <a:ext uri="{FF2B5EF4-FFF2-40B4-BE49-F238E27FC236}">
              <a16:creationId xmlns:a16="http://schemas.microsoft.com/office/drawing/2014/main" id="{F6949BA7-9AC4-4F7F-BF31-2ABD2EE259E9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241" name="Text Box 1">
          <a:extLst>
            <a:ext uri="{FF2B5EF4-FFF2-40B4-BE49-F238E27FC236}">
              <a16:creationId xmlns:a16="http://schemas.microsoft.com/office/drawing/2014/main" id="{9FA1D5DC-92E3-41AC-BA6F-0943E4A97BAC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242" name="Text Box 1">
          <a:extLst>
            <a:ext uri="{FF2B5EF4-FFF2-40B4-BE49-F238E27FC236}">
              <a16:creationId xmlns:a16="http://schemas.microsoft.com/office/drawing/2014/main" id="{EC7FC79D-EA12-42D7-9B47-4BAB6CAA05D3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243" name="Text Box 1">
          <a:extLst>
            <a:ext uri="{FF2B5EF4-FFF2-40B4-BE49-F238E27FC236}">
              <a16:creationId xmlns:a16="http://schemas.microsoft.com/office/drawing/2014/main" id="{30C09431-B0C5-4EBC-963A-B4863929DD7A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244" name="Text Box 1">
          <a:extLst>
            <a:ext uri="{FF2B5EF4-FFF2-40B4-BE49-F238E27FC236}">
              <a16:creationId xmlns:a16="http://schemas.microsoft.com/office/drawing/2014/main" id="{D1A38BDA-D5BB-4A52-86BD-464FD22B96ED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245" name="Text Box 1">
          <a:extLst>
            <a:ext uri="{FF2B5EF4-FFF2-40B4-BE49-F238E27FC236}">
              <a16:creationId xmlns:a16="http://schemas.microsoft.com/office/drawing/2014/main" id="{4F57795F-90A4-4BB7-AF7F-F22C0B75C5E7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246" name="Text Box 1">
          <a:extLst>
            <a:ext uri="{FF2B5EF4-FFF2-40B4-BE49-F238E27FC236}">
              <a16:creationId xmlns:a16="http://schemas.microsoft.com/office/drawing/2014/main" id="{DD7FE165-5A3E-4015-8E95-661DCE28FFEF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247" name="Text Box 1">
          <a:extLst>
            <a:ext uri="{FF2B5EF4-FFF2-40B4-BE49-F238E27FC236}">
              <a16:creationId xmlns:a16="http://schemas.microsoft.com/office/drawing/2014/main" id="{6C8C5442-9362-403E-8CA3-5C042F18A83F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248" name="Text Box 1">
          <a:extLst>
            <a:ext uri="{FF2B5EF4-FFF2-40B4-BE49-F238E27FC236}">
              <a16:creationId xmlns:a16="http://schemas.microsoft.com/office/drawing/2014/main" id="{9949C717-CF5E-4E33-935B-6F5FBD84471F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249" name="Text Box 1">
          <a:extLst>
            <a:ext uri="{FF2B5EF4-FFF2-40B4-BE49-F238E27FC236}">
              <a16:creationId xmlns:a16="http://schemas.microsoft.com/office/drawing/2014/main" id="{1B7428C4-8B95-44F8-9341-B9DC7FEBF32F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250" name="Text Box 1">
          <a:extLst>
            <a:ext uri="{FF2B5EF4-FFF2-40B4-BE49-F238E27FC236}">
              <a16:creationId xmlns:a16="http://schemas.microsoft.com/office/drawing/2014/main" id="{35633B23-2AEF-4418-B845-2BD171928EB1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251" name="Text Box 1">
          <a:extLst>
            <a:ext uri="{FF2B5EF4-FFF2-40B4-BE49-F238E27FC236}">
              <a16:creationId xmlns:a16="http://schemas.microsoft.com/office/drawing/2014/main" id="{7B396ECC-A9F6-4C05-9BE2-7054E5A311E3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252" name="Text Box 1">
          <a:extLst>
            <a:ext uri="{FF2B5EF4-FFF2-40B4-BE49-F238E27FC236}">
              <a16:creationId xmlns:a16="http://schemas.microsoft.com/office/drawing/2014/main" id="{5631517A-03EA-44B7-AE82-7CBC2B98E060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253" name="Text Box 1">
          <a:extLst>
            <a:ext uri="{FF2B5EF4-FFF2-40B4-BE49-F238E27FC236}">
              <a16:creationId xmlns:a16="http://schemas.microsoft.com/office/drawing/2014/main" id="{F4B2AB7E-FD9F-4072-8477-0A183B671570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254" name="Text Box 1">
          <a:extLst>
            <a:ext uri="{FF2B5EF4-FFF2-40B4-BE49-F238E27FC236}">
              <a16:creationId xmlns:a16="http://schemas.microsoft.com/office/drawing/2014/main" id="{44CAE5B0-4867-46AB-8496-F0FE69B75D0B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255" name="Text Box 1">
          <a:extLst>
            <a:ext uri="{FF2B5EF4-FFF2-40B4-BE49-F238E27FC236}">
              <a16:creationId xmlns:a16="http://schemas.microsoft.com/office/drawing/2014/main" id="{79A81C06-17B0-49D9-BBD4-284EDCCEF9E0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256" name="Text Box 1">
          <a:extLst>
            <a:ext uri="{FF2B5EF4-FFF2-40B4-BE49-F238E27FC236}">
              <a16:creationId xmlns:a16="http://schemas.microsoft.com/office/drawing/2014/main" id="{60FD8F5B-1DCC-44D1-93EA-108491C64056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257" name="Text Box 1">
          <a:extLst>
            <a:ext uri="{FF2B5EF4-FFF2-40B4-BE49-F238E27FC236}">
              <a16:creationId xmlns:a16="http://schemas.microsoft.com/office/drawing/2014/main" id="{D2B92B3D-9103-425A-8D05-DB702B086852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258" name="Text Box 1">
          <a:extLst>
            <a:ext uri="{FF2B5EF4-FFF2-40B4-BE49-F238E27FC236}">
              <a16:creationId xmlns:a16="http://schemas.microsoft.com/office/drawing/2014/main" id="{83E241A5-48D9-442B-B734-73B7CFD3C0A8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259" name="Text Box 1">
          <a:extLst>
            <a:ext uri="{FF2B5EF4-FFF2-40B4-BE49-F238E27FC236}">
              <a16:creationId xmlns:a16="http://schemas.microsoft.com/office/drawing/2014/main" id="{A46CC4BB-859F-41C8-BF52-23F7EDFB3E43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260" name="Text Box 1">
          <a:extLst>
            <a:ext uri="{FF2B5EF4-FFF2-40B4-BE49-F238E27FC236}">
              <a16:creationId xmlns:a16="http://schemas.microsoft.com/office/drawing/2014/main" id="{96A08CA4-C17E-4C34-9AB6-C18BA9B6633E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261" name="Text Box 1">
          <a:extLst>
            <a:ext uri="{FF2B5EF4-FFF2-40B4-BE49-F238E27FC236}">
              <a16:creationId xmlns:a16="http://schemas.microsoft.com/office/drawing/2014/main" id="{6B9CFE3F-ED25-4A96-9466-F7AA7CBE8207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262" name="Text Box 1">
          <a:extLst>
            <a:ext uri="{FF2B5EF4-FFF2-40B4-BE49-F238E27FC236}">
              <a16:creationId xmlns:a16="http://schemas.microsoft.com/office/drawing/2014/main" id="{F0A6ACFD-4B74-415F-8052-5800BF22337D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263" name="Text Box 1">
          <a:extLst>
            <a:ext uri="{FF2B5EF4-FFF2-40B4-BE49-F238E27FC236}">
              <a16:creationId xmlns:a16="http://schemas.microsoft.com/office/drawing/2014/main" id="{0A0F693F-C6DA-4276-B1CC-6B7EEEF5CD3D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264" name="Text Box 1">
          <a:extLst>
            <a:ext uri="{FF2B5EF4-FFF2-40B4-BE49-F238E27FC236}">
              <a16:creationId xmlns:a16="http://schemas.microsoft.com/office/drawing/2014/main" id="{E7340CAA-8FBB-40D1-ABE4-4C2915DD222C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265" name="Text Box 1">
          <a:extLst>
            <a:ext uri="{FF2B5EF4-FFF2-40B4-BE49-F238E27FC236}">
              <a16:creationId xmlns:a16="http://schemas.microsoft.com/office/drawing/2014/main" id="{DFB09F50-CC02-4C3A-8E57-01EA853B571D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266" name="Text Box 1">
          <a:extLst>
            <a:ext uri="{FF2B5EF4-FFF2-40B4-BE49-F238E27FC236}">
              <a16:creationId xmlns:a16="http://schemas.microsoft.com/office/drawing/2014/main" id="{49C7210E-B5F6-4D25-8F43-2DF5027EA4CD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267" name="Text Box 1">
          <a:extLst>
            <a:ext uri="{FF2B5EF4-FFF2-40B4-BE49-F238E27FC236}">
              <a16:creationId xmlns:a16="http://schemas.microsoft.com/office/drawing/2014/main" id="{DC392086-F4C8-4C9B-AE8C-34F675B13EC6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268" name="Text Box 1">
          <a:extLst>
            <a:ext uri="{FF2B5EF4-FFF2-40B4-BE49-F238E27FC236}">
              <a16:creationId xmlns:a16="http://schemas.microsoft.com/office/drawing/2014/main" id="{2384FC40-82BD-457C-85E0-F701B8F6ADDC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132</xdr:row>
      <xdr:rowOff>0</xdr:rowOff>
    </xdr:from>
    <xdr:ext cx="57150" cy="809625"/>
    <xdr:sp macro="" textlink="">
      <xdr:nvSpPr>
        <xdr:cNvPr id="4269" name="Text Box 1">
          <a:extLst>
            <a:ext uri="{FF2B5EF4-FFF2-40B4-BE49-F238E27FC236}">
              <a16:creationId xmlns:a16="http://schemas.microsoft.com/office/drawing/2014/main" id="{339C4415-10C6-477E-A790-79813BE17D03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132</xdr:row>
      <xdr:rowOff>0</xdr:rowOff>
    </xdr:from>
    <xdr:ext cx="57150" cy="809625"/>
    <xdr:sp macro="" textlink="">
      <xdr:nvSpPr>
        <xdr:cNvPr id="4270" name="Text Box 1">
          <a:extLst>
            <a:ext uri="{FF2B5EF4-FFF2-40B4-BE49-F238E27FC236}">
              <a16:creationId xmlns:a16="http://schemas.microsoft.com/office/drawing/2014/main" id="{908D4715-1205-4259-85E0-2311F254B203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132</xdr:row>
      <xdr:rowOff>0</xdr:rowOff>
    </xdr:from>
    <xdr:ext cx="57150" cy="809625"/>
    <xdr:sp macro="" textlink="">
      <xdr:nvSpPr>
        <xdr:cNvPr id="4271" name="Text Box 1">
          <a:extLst>
            <a:ext uri="{FF2B5EF4-FFF2-40B4-BE49-F238E27FC236}">
              <a16:creationId xmlns:a16="http://schemas.microsoft.com/office/drawing/2014/main" id="{EF6D7850-611D-4F17-B868-5E32BAFB9C69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132</xdr:row>
      <xdr:rowOff>0</xdr:rowOff>
    </xdr:from>
    <xdr:ext cx="57150" cy="809625"/>
    <xdr:sp macro="" textlink="">
      <xdr:nvSpPr>
        <xdr:cNvPr id="4272" name="Text Box 1">
          <a:extLst>
            <a:ext uri="{FF2B5EF4-FFF2-40B4-BE49-F238E27FC236}">
              <a16:creationId xmlns:a16="http://schemas.microsoft.com/office/drawing/2014/main" id="{6A4DF3DC-04A1-49F0-84F6-798AEC1EE177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132</xdr:row>
      <xdr:rowOff>0</xdr:rowOff>
    </xdr:from>
    <xdr:ext cx="57150" cy="809625"/>
    <xdr:sp macro="" textlink="">
      <xdr:nvSpPr>
        <xdr:cNvPr id="4273" name="Text Box 1">
          <a:extLst>
            <a:ext uri="{FF2B5EF4-FFF2-40B4-BE49-F238E27FC236}">
              <a16:creationId xmlns:a16="http://schemas.microsoft.com/office/drawing/2014/main" id="{31450563-EA52-40E5-89C0-BE576EE4467E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132</xdr:row>
      <xdr:rowOff>0</xdr:rowOff>
    </xdr:from>
    <xdr:ext cx="57150" cy="809625"/>
    <xdr:sp macro="" textlink="">
      <xdr:nvSpPr>
        <xdr:cNvPr id="4274" name="Text Box 1">
          <a:extLst>
            <a:ext uri="{FF2B5EF4-FFF2-40B4-BE49-F238E27FC236}">
              <a16:creationId xmlns:a16="http://schemas.microsoft.com/office/drawing/2014/main" id="{3C9ABF4E-6C62-4958-85B6-9343B8D18562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275" name="Text Box 1">
          <a:extLst>
            <a:ext uri="{FF2B5EF4-FFF2-40B4-BE49-F238E27FC236}">
              <a16:creationId xmlns:a16="http://schemas.microsoft.com/office/drawing/2014/main" id="{E9841E74-9976-4A66-BDDC-82970EFF7A3F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276" name="Text Box 1">
          <a:extLst>
            <a:ext uri="{FF2B5EF4-FFF2-40B4-BE49-F238E27FC236}">
              <a16:creationId xmlns:a16="http://schemas.microsoft.com/office/drawing/2014/main" id="{E6DC194A-A107-48B1-9CB7-683E1D51B7CC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277" name="Text Box 1">
          <a:extLst>
            <a:ext uri="{FF2B5EF4-FFF2-40B4-BE49-F238E27FC236}">
              <a16:creationId xmlns:a16="http://schemas.microsoft.com/office/drawing/2014/main" id="{0FDCB85C-D238-4EC9-AA78-0519662B91E3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278" name="Text Box 1">
          <a:extLst>
            <a:ext uri="{FF2B5EF4-FFF2-40B4-BE49-F238E27FC236}">
              <a16:creationId xmlns:a16="http://schemas.microsoft.com/office/drawing/2014/main" id="{5C661AE3-C8AF-4E15-B516-877E0DD2C772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279" name="Text Box 1">
          <a:extLst>
            <a:ext uri="{FF2B5EF4-FFF2-40B4-BE49-F238E27FC236}">
              <a16:creationId xmlns:a16="http://schemas.microsoft.com/office/drawing/2014/main" id="{BE2A1E83-1197-4D1F-B33F-CFD80976A3E9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280" name="Text Box 1">
          <a:extLst>
            <a:ext uri="{FF2B5EF4-FFF2-40B4-BE49-F238E27FC236}">
              <a16:creationId xmlns:a16="http://schemas.microsoft.com/office/drawing/2014/main" id="{F27C80C6-F8B7-4A2C-860F-902BE4603C78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281" name="Text Box 1">
          <a:extLst>
            <a:ext uri="{FF2B5EF4-FFF2-40B4-BE49-F238E27FC236}">
              <a16:creationId xmlns:a16="http://schemas.microsoft.com/office/drawing/2014/main" id="{D3745877-FE0E-43C2-9346-BB0F7ABCEA88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282" name="Text Box 1">
          <a:extLst>
            <a:ext uri="{FF2B5EF4-FFF2-40B4-BE49-F238E27FC236}">
              <a16:creationId xmlns:a16="http://schemas.microsoft.com/office/drawing/2014/main" id="{7445085E-3191-4A29-AA1F-00E34DB0C376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283" name="Text Box 1">
          <a:extLst>
            <a:ext uri="{FF2B5EF4-FFF2-40B4-BE49-F238E27FC236}">
              <a16:creationId xmlns:a16="http://schemas.microsoft.com/office/drawing/2014/main" id="{963B4065-F3B4-428F-B2B6-8337F9A6789F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284" name="Text Box 1">
          <a:extLst>
            <a:ext uri="{FF2B5EF4-FFF2-40B4-BE49-F238E27FC236}">
              <a16:creationId xmlns:a16="http://schemas.microsoft.com/office/drawing/2014/main" id="{EACBB93F-F02C-4837-923B-4CC86298B73B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285" name="Text Box 1">
          <a:extLst>
            <a:ext uri="{FF2B5EF4-FFF2-40B4-BE49-F238E27FC236}">
              <a16:creationId xmlns:a16="http://schemas.microsoft.com/office/drawing/2014/main" id="{8B5183F9-BEF9-4165-A8EF-DC126511F79A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286" name="Text Box 1">
          <a:extLst>
            <a:ext uri="{FF2B5EF4-FFF2-40B4-BE49-F238E27FC236}">
              <a16:creationId xmlns:a16="http://schemas.microsoft.com/office/drawing/2014/main" id="{21095E6D-D89F-4082-A06A-208F121A6EE8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287" name="Text Box 1">
          <a:extLst>
            <a:ext uri="{FF2B5EF4-FFF2-40B4-BE49-F238E27FC236}">
              <a16:creationId xmlns:a16="http://schemas.microsoft.com/office/drawing/2014/main" id="{21E84DD1-5820-4034-8780-C8631103CBA6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288" name="Text Box 1">
          <a:extLst>
            <a:ext uri="{FF2B5EF4-FFF2-40B4-BE49-F238E27FC236}">
              <a16:creationId xmlns:a16="http://schemas.microsoft.com/office/drawing/2014/main" id="{1792233A-51D7-4414-9B16-6DBD78123865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289" name="Text Box 1">
          <a:extLst>
            <a:ext uri="{FF2B5EF4-FFF2-40B4-BE49-F238E27FC236}">
              <a16:creationId xmlns:a16="http://schemas.microsoft.com/office/drawing/2014/main" id="{EA646BA7-AACA-45AB-9C26-E101ADFD8109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290" name="Text Box 1">
          <a:extLst>
            <a:ext uri="{FF2B5EF4-FFF2-40B4-BE49-F238E27FC236}">
              <a16:creationId xmlns:a16="http://schemas.microsoft.com/office/drawing/2014/main" id="{CC96FEB1-9564-473E-A8DF-DDACDDEF260B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291" name="Text Box 1">
          <a:extLst>
            <a:ext uri="{FF2B5EF4-FFF2-40B4-BE49-F238E27FC236}">
              <a16:creationId xmlns:a16="http://schemas.microsoft.com/office/drawing/2014/main" id="{B2F5E29A-E4B7-493A-B54A-2491EAC3FFDD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292" name="Text Box 1">
          <a:extLst>
            <a:ext uri="{FF2B5EF4-FFF2-40B4-BE49-F238E27FC236}">
              <a16:creationId xmlns:a16="http://schemas.microsoft.com/office/drawing/2014/main" id="{FAB2CDAA-1207-42B1-B0C6-76FFB44D0639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293" name="Text Box 1">
          <a:extLst>
            <a:ext uri="{FF2B5EF4-FFF2-40B4-BE49-F238E27FC236}">
              <a16:creationId xmlns:a16="http://schemas.microsoft.com/office/drawing/2014/main" id="{FE8BFC79-584C-4E4D-AC33-5872F83A58E5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294" name="Text Box 1">
          <a:extLst>
            <a:ext uri="{FF2B5EF4-FFF2-40B4-BE49-F238E27FC236}">
              <a16:creationId xmlns:a16="http://schemas.microsoft.com/office/drawing/2014/main" id="{7D98CA46-B1A3-4E79-8201-A967C702C4A1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295" name="Text Box 1">
          <a:extLst>
            <a:ext uri="{FF2B5EF4-FFF2-40B4-BE49-F238E27FC236}">
              <a16:creationId xmlns:a16="http://schemas.microsoft.com/office/drawing/2014/main" id="{79B86C81-CA82-43B9-992A-C5FD7E5C9C8E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296" name="Text Box 1">
          <a:extLst>
            <a:ext uri="{FF2B5EF4-FFF2-40B4-BE49-F238E27FC236}">
              <a16:creationId xmlns:a16="http://schemas.microsoft.com/office/drawing/2014/main" id="{847DDF6A-AF05-4624-A43B-04D376D87AC1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297" name="Text Box 1">
          <a:extLst>
            <a:ext uri="{FF2B5EF4-FFF2-40B4-BE49-F238E27FC236}">
              <a16:creationId xmlns:a16="http://schemas.microsoft.com/office/drawing/2014/main" id="{7A2566F8-9B60-4210-A9A9-21D25F359222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298" name="Text Box 1">
          <a:extLst>
            <a:ext uri="{FF2B5EF4-FFF2-40B4-BE49-F238E27FC236}">
              <a16:creationId xmlns:a16="http://schemas.microsoft.com/office/drawing/2014/main" id="{81FF2402-C2D8-4526-B44E-676FA300CB1C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299" name="Text Box 1">
          <a:extLst>
            <a:ext uri="{FF2B5EF4-FFF2-40B4-BE49-F238E27FC236}">
              <a16:creationId xmlns:a16="http://schemas.microsoft.com/office/drawing/2014/main" id="{805AD11E-B2FD-4780-9538-CA73583B09A1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300" name="Text Box 1">
          <a:extLst>
            <a:ext uri="{FF2B5EF4-FFF2-40B4-BE49-F238E27FC236}">
              <a16:creationId xmlns:a16="http://schemas.microsoft.com/office/drawing/2014/main" id="{0CCACF98-7541-4838-AD66-9762A8D876AF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301" name="Text Box 1">
          <a:extLst>
            <a:ext uri="{FF2B5EF4-FFF2-40B4-BE49-F238E27FC236}">
              <a16:creationId xmlns:a16="http://schemas.microsoft.com/office/drawing/2014/main" id="{21B16037-C983-4463-970A-78CAD6FFF283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302" name="Text Box 1">
          <a:extLst>
            <a:ext uri="{FF2B5EF4-FFF2-40B4-BE49-F238E27FC236}">
              <a16:creationId xmlns:a16="http://schemas.microsoft.com/office/drawing/2014/main" id="{792D5F0D-CA1D-4DD7-88DC-45D2D6F020F0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303" name="Text Box 1">
          <a:extLst>
            <a:ext uri="{FF2B5EF4-FFF2-40B4-BE49-F238E27FC236}">
              <a16:creationId xmlns:a16="http://schemas.microsoft.com/office/drawing/2014/main" id="{AD84476A-CC89-4388-9C30-C10E310EF72F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304" name="Text Box 1">
          <a:extLst>
            <a:ext uri="{FF2B5EF4-FFF2-40B4-BE49-F238E27FC236}">
              <a16:creationId xmlns:a16="http://schemas.microsoft.com/office/drawing/2014/main" id="{C0B2341E-BFE6-4F32-9E48-4370B319EF0F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305" name="Text Box 1">
          <a:extLst>
            <a:ext uri="{FF2B5EF4-FFF2-40B4-BE49-F238E27FC236}">
              <a16:creationId xmlns:a16="http://schemas.microsoft.com/office/drawing/2014/main" id="{ECEB00F6-D6EA-4C3B-AECD-96C96CEEA4BE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306" name="Text Box 1">
          <a:extLst>
            <a:ext uri="{FF2B5EF4-FFF2-40B4-BE49-F238E27FC236}">
              <a16:creationId xmlns:a16="http://schemas.microsoft.com/office/drawing/2014/main" id="{184E5161-7823-4CC9-98B2-28CF0F92969B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307" name="Text Box 1">
          <a:extLst>
            <a:ext uri="{FF2B5EF4-FFF2-40B4-BE49-F238E27FC236}">
              <a16:creationId xmlns:a16="http://schemas.microsoft.com/office/drawing/2014/main" id="{B423497B-4E2C-4C8E-A2A2-4270594771D4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308" name="Text Box 1">
          <a:extLst>
            <a:ext uri="{FF2B5EF4-FFF2-40B4-BE49-F238E27FC236}">
              <a16:creationId xmlns:a16="http://schemas.microsoft.com/office/drawing/2014/main" id="{F06B5382-C457-4A7D-89D4-C5145179D15A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309" name="Text Box 1">
          <a:extLst>
            <a:ext uri="{FF2B5EF4-FFF2-40B4-BE49-F238E27FC236}">
              <a16:creationId xmlns:a16="http://schemas.microsoft.com/office/drawing/2014/main" id="{D0DAFDBF-50BA-4397-9C2A-FDEB25C4ACF4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310" name="Text Box 1">
          <a:extLst>
            <a:ext uri="{FF2B5EF4-FFF2-40B4-BE49-F238E27FC236}">
              <a16:creationId xmlns:a16="http://schemas.microsoft.com/office/drawing/2014/main" id="{DC46E633-CAC3-461F-A381-A4531560540D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311" name="Text Box 1">
          <a:extLst>
            <a:ext uri="{FF2B5EF4-FFF2-40B4-BE49-F238E27FC236}">
              <a16:creationId xmlns:a16="http://schemas.microsoft.com/office/drawing/2014/main" id="{438475B7-EB59-4AE3-816C-7D8A5D094DFB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312" name="Text Box 1">
          <a:extLst>
            <a:ext uri="{FF2B5EF4-FFF2-40B4-BE49-F238E27FC236}">
              <a16:creationId xmlns:a16="http://schemas.microsoft.com/office/drawing/2014/main" id="{2C21F3F4-F928-4E49-A0F2-F205FBF2DC25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313" name="Text Box 1">
          <a:extLst>
            <a:ext uri="{FF2B5EF4-FFF2-40B4-BE49-F238E27FC236}">
              <a16:creationId xmlns:a16="http://schemas.microsoft.com/office/drawing/2014/main" id="{8521EF93-E5CA-41AA-955B-0EF4CCF127B0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314" name="Text Box 1">
          <a:extLst>
            <a:ext uri="{FF2B5EF4-FFF2-40B4-BE49-F238E27FC236}">
              <a16:creationId xmlns:a16="http://schemas.microsoft.com/office/drawing/2014/main" id="{03287974-74F7-4B48-ACDB-199C02D9A7AD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315" name="Text Box 1">
          <a:extLst>
            <a:ext uri="{FF2B5EF4-FFF2-40B4-BE49-F238E27FC236}">
              <a16:creationId xmlns:a16="http://schemas.microsoft.com/office/drawing/2014/main" id="{3E5FD7EE-B816-42CA-9D29-CFDB773A250F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316" name="Text Box 1">
          <a:extLst>
            <a:ext uri="{FF2B5EF4-FFF2-40B4-BE49-F238E27FC236}">
              <a16:creationId xmlns:a16="http://schemas.microsoft.com/office/drawing/2014/main" id="{9DD5C56A-26D4-4CF9-9F19-7F1A5A83CFDA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317" name="Text Box 1">
          <a:extLst>
            <a:ext uri="{FF2B5EF4-FFF2-40B4-BE49-F238E27FC236}">
              <a16:creationId xmlns:a16="http://schemas.microsoft.com/office/drawing/2014/main" id="{71E95B76-B65D-49D6-ACB2-61B9AB61EEEE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318" name="Text Box 1">
          <a:extLst>
            <a:ext uri="{FF2B5EF4-FFF2-40B4-BE49-F238E27FC236}">
              <a16:creationId xmlns:a16="http://schemas.microsoft.com/office/drawing/2014/main" id="{92DBEAA0-814A-409F-9C13-3A9819057BE3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319" name="Text Box 1">
          <a:extLst>
            <a:ext uri="{FF2B5EF4-FFF2-40B4-BE49-F238E27FC236}">
              <a16:creationId xmlns:a16="http://schemas.microsoft.com/office/drawing/2014/main" id="{C446B9ED-E1C4-4DED-8DE9-37467B4A9155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320" name="Text Box 1">
          <a:extLst>
            <a:ext uri="{FF2B5EF4-FFF2-40B4-BE49-F238E27FC236}">
              <a16:creationId xmlns:a16="http://schemas.microsoft.com/office/drawing/2014/main" id="{807C7676-0869-4D5F-914E-52B64DF04465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321" name="Text Box 1">
          <a:extLst>
            <a:ext uri="{FF2B5EF4-FFF2-40B4-BE49-F238E27FC236}">
              <a16:creationId xmlns:a16="http://schemas.microsoft.com/office/drawing/2014/main" id="{AC73A3A4-D1A3-4100-AD86-128B3E7283F3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322" name="Text Box 1">
          <a:extLst>
            <a:ext uri="{FF2B5EF4-FFF2-40B4-BE49-F238E27FC236}">
              <a16:creationId xmlns:a16="http://schemas.microsoft.com/office/drawing/2014/main" id="{84358B1B-0305-45BE-8110-7C3FCA48CFFE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132</xdr:row>
      <xdr:rowOff>0</xdr:rowOff>
    </xdr:from>
    <xdr:ext cx="57150" cy="809625"/>
    <xdr:sp macro="" textlink="">
      <xdr:nvSpPr>
        <xdr:cNvPr id="4323" name="Text Box 1">
          <a:extLst>
            <a:ext uri="{FF2B5EF4-FFF2-40B4-BE49-F238E27FC236}">
              <a16:creationId xmlns:a16="http://schemas.microsoft.com/office/drawing/2014/main" id="{5857FCA7-5364-4054-89E9-F6AD82412173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132</xdr:row>
      <xdr:rowOff>0</xdr:rowOff>
    </xdr:from>
    <xdr:ext cx="57150" cy="809625"/>
    <xdr:sp macro="" textlink="">
      <xdr:nvSpPr>
        <xdr:cNvPr id="4324" name="Text Box 1">
          <a:extLst>
            <a:ext uri="{FF2B5EF4-FFF2-40B4-BE49-F238E27FC236}">
              <a16:creationId xmlns:a16="http://schemas.microsoft.com/office/drawing/2014/main" id="{B40129A1-097C-451B-B779-D201C070D309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132</xdr:row>
      <xdr:rowOff>0</xdr:rowOff>
    </xdr:from>
    <xdr:ext cx="57150" cy="809625"/>
    <xdr:sp macro="" textlink="">
      <xdr:nvSpPr>
        <xdr:cNvPr id="4325" name="Text Box 1">
          <a:extLst>
            <a:ext uri="{FF2B5EF4-FFF2-40B4-BE49-F238E27FC236}">
              <a16:creationId xmlns:a16="http://schemas.microsoft.com/office/drawing/2014/main" id="{6F19DC1D-39F4-4F33-B5D4-165E91EFBA3D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132</xdr:row>
      <xdr:rowOff>0</xdr:rowOff>
    </xdr:from>
    <xdr:ext cx="57150" cy="809625"/>
    <xdr:sp macro="" textlink="">
      <xdr:nvSpPr>
        <xdr:cNvPr id="4326" name="Text Box 1">
          <a:extLst>
            <a:ext uri="{FF2B5EF4-FFF2-40B4-BE49-F238E27FC236}">
              <a16:creationId xmlns:a16="http://schemas.microsoft.com/office/drawing/2014/main" id="{52D6778A-6437-43EC-B576-D4A9BDE93E72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132</xdr:row>
      <xdr:rowOff>0</xdr:rowOff>
    </xdr:from>
    <xdr:ext cx="57150" cy="809625"/>
    <xdr:sp macro="" textlink="">
      <xdr:nvSpPr>
        <xdr:cNvPr id="4327" name="Text Box 1">
          <a:extLst>
            <a:ext uri="{FF2B5EF4-FFF2-40B4-BE49-F238E27FC236}">
              <a16:creationId xmlns:a16="http://schemas.microsoft.com/office/drawing/2014/main" id="{9512F548-A754-4F1C-AD79-324E908F1656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132</xdr:row>
      <xdr:rowOff>0</xdr:rowOff>
    </xdr:from>
    <xdr:ext cx="57150" cy="809625"/>
    <xdr:sp macro="" textlink="">
      <xdr:nvSpPr>
        <xdr:cNvPr id="4328" name="Text Box 1">
          <a:extLst>
            <a:ext uri="{FF2B5EF4-FFF2-40B4-BE49-F238E27FC236}">
              <a16:creationId xmlns:a16="http://schemas.microsoft.com/office/drawing/2014/main" id="{746308F2-333B-49F4-B5AC-D40D326EFD77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329" name="Text Box 1">
          <a:extLst>
            <a:ext uri="{FF2B5EF4-FFF2-40B4-BE49-F238E27FC236}">
              <a16:creationId xmlns:a16="http://schemas.microsoft.com/office/drawing/2014/main" id="{FBFD14FB-62B0-4565-AE7C-D609268502C3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330" name="Text Box 1">
          <a:extLst>
            <a:ext uri="{FF2B5EF4-FFF2-40B4-BE49-F238E27FC236}">
              <a16:creationId xmlns:a16="http://schemas.microsoft.com/office/drawing/2014/main" id="{D3ADEB4D-94FE-487D-AD93-135CC250D8AB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331" name="Text Box 1">
          <a:extLst>
            <a:ext uri="{FF2B5EF4-FFF2-40B4-BE49-F238E27FC236}">
              <a16:creationId xmlns:a16="http://schemas.microsoft.com/office/drawing/2014/main" id="{D44D8951-40BF-4869-9C1E-60B2CDD7EC6D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332" name="Text Box 1">
          <a:extLst>
            <a:ext uri="{FF2B5EF4-FFF2-40B4-BE49-F238E27FC236}">
              <a16:creationId xmlns:a16="http://schemas.microsoft.com/office/drawing/2014/main" id="{F1B83609-D9EF-45F2-87FB-609DA6416039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333" name="Text Box 1">
          <a:extLst>
            <a:ext uri="{FF2B5EF4-FFF2-40B4-BE49-F238E27FC236}">
              <a16:creationId xmlns:a16="http://schemas.microsoft.com/office/drawing/2014/main" id="{AF397178-6D36-4611-9873-18FA9A8509B5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334" name="Text Box 1">
          <a:extLst>
            <a:ext uri="{FF2B5EF4-FFF2-40B4-BE49-F238E27FC236}">
              <a16:creationId xmlns:a16="http://schemas.microsoft.com/office/drawing/2014/main" id="{7F858F8E-2BEE-4045-BC43-7E0CE62CD454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335" name="Text Box 1">
          <a:extLst>
            <a:ext uri="{FF2B5EF4-FFF2-40B4-BE49-F238E27FC236}">
              <a16:creationId xmlns:a16="http://schemas.microsoft.com/office/drawing/2014/main" id="{FE958CEF-392D-4336-8715-E0903731501A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336" name="Text Box 1">
          <a:extLst>
            <a:ext uri="{FF2B5EF4-FFF2-40B4-BE49-F238E27FC236}">
              <a16:creationId xmlns:a16="http://schemas.microsoft.com/office/drawing/2014/main" id="{C81C0D91-5C48-42F2-A302-76A7D764BD7F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337" name="Text Box 1">
          <a:extLst>
            <a:ext uri="{FF2B5EF4-FFF2-40B4-BE49-F238E27FC236}">
              <a16:creationId xmlns:a16="http://schemas.microsoft.com/office/drawing/2014/main" id="{BB02EBA9-9068-4A61-A41C-C14E9DE01C61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338" name="Text Box 1">
          <a:extLst>
            <a:ext uri="{FF2B5EF4-FFF2-40B4-BE49-F238E27FC236}">
              <a16:creationId xmlns:a16="http://schemas.microsoft.com/office/drawing/2014/main" id="{BEF45E5D-4690-413E-84EE-B0D1633B8C58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339" name="Text Box 1">
          <a:extLst>
            <a:ext uri="{FF2B5EF4-FFF2-40B4-BE49-F238E27FC236}">
              <a16:creationId xmlns:a16="http://schemas.microsoft.com/office/drawing/2014/main" id="{8A47C476-6DB5-4EC8-9770-1E3313B1D326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340" name="Text Box 1">
          <a:extLst>
            <a:ext uri="{FF2B5EF4-FFF2-40B4-BE49-F238E27FC236}">
              <a16:creationId xmlns:a16="http://schemas.microsoft.com/office/drawing/2014/main" id="{4685CD4C-E6EF-48AB-A22A-CD93C3D6CC2C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341" name="Text Box 1">
          <a:extLst>
            <a:ext uri="{FF2B5EF4-FFF2-40B4-BE49-F238E27FC236}">
              <a16:creationId xmlns:a16="http://schemas.microsoft.com/office/drawing/2014/main" id="{556A212F-AF5A-4905-9529-F4F38CC76C63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342" name="Text Box 1">
          <a:extLst>
            <a:ext uri="{FF2B5EF4-FFF2-40B4-BE49-F238E27FC236}">
              <a16:creationId xmlns:a16="http://schemas.microsoft.com/office/drawing/2014/main" id="{D717C65E-317E-4D7F-9790-046328E52744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343" name="Text Box 1">
          <a:extLst>
            <a:ext uri="{FF2B5EF4-FFF2-40B4-BE49-F238E27FC236}">
              <a16:creationId xmlns:a16="http://schemas.microsoft.com/office/drawing/2014/main" id="{8DF5E442-2A80-4E58-9842-122739592E51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344" name="Text Box 1">
          <a:extLst>
            <a:ext uri="{FF2B5EF4-FFF2-40B4-BE49-F238E27FC236}">
              <a16:creationId xmlns:a16="http://schemas.microsoft.com/office/drawing/2014/main" id="{5437FDD1-1A3D-4C5C-B5F6-880E37410080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345" name="Text Box 1">
          <a:extLst>
            <a:ext uri="{FF2B5EF4-FFF2-40B4-BE49-F238E27FC236}">
              <a16:creationId xmlns:a16="http://schemas.microsoft.com/office/drawing/2014/main" id="{51B3E9B2-2572-4932-93A0-D1A1A50730D7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346" name="Text Box 1">
          <a:extLst>
            <a:ext uri="{FF2B5EF4-FFF2-40B4-BE49-F238E27FC236}">
              <a16:creationId xmlns:a16="http://schemas.microsoft.com/office/drawing/2014/main" id="{16CAA1F9-3182-47C2-B42B-3AFDD96C4F0B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347" name="Text Box 1">
          <a:extLst>
            <a:ext uri="{FF2B5EF4-FFF2-40B4-BE49-F238E27FC236}">
              <a16:creationId xmlns:a16="http://schemas.microsoft.com/office/drawing/2014/main" id="{D6BFD6C0-BE12-448B-961A-A7FA13E95EBF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348" name="Text Box 1">
          <a:extLst>
            <a:ext uri="{FF2B5EF4-FFF2-40B4-BE49-F238E27FC236}">
              <a16:creationId xmlns:a16="http://schemas.microsoft.com/office/drawing/2014/main" id="{78F22158-7745-427D-9369-79C692A66CAD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349" name="Text Box 1">
          <a:extLst>
            <a:ext uri="{FF2B5EF4-FFF2-40B4-BE49-F238E27FC236}">
              <a16:creationId xmlns:a16="http://schemas.microsoft.com/office/drawing/2014/main" id="{8DCB1458-C8E7-4080-B033-450851CAA965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350" name="Text Box 1">
          <a:extLst>
            <a:ext uri="{FF2B5EF4-FFF2-40B4-BE49-F238E27FC236}">
              <a16:creationId xmlns:a16="http://schemas.microsoft.com/office/drawing/2014/main" id="{CB43ECF4-F0D0-45BA-AEBA-842ACC9A9EA5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351" name="Text Box 1">
          <a:extLst>
            <a:ext uri="{FF2B5EF4-FFF2-40B4-BE49-F238E27FC236}">
              <a16:creationId xmlns:a16="http://schemas.microsoft.com/office/drawing/2014/main" id="{E15027DD-8BB8-4B3A-8EC8-B9B6B25FFD3A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352" name="Text Box 1">
          <a:extLst>
            <a:ext uri="{FF2B5EF4-FFF2-40B4-BE49-F238E27FC236}">
              <a16:creationId xmlns:a16="http://schemas.microsoft.com/office/drawing/2014/main" id="{E8378CB9-79F8-48F1-921C-86084AFD4CC6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353" name="Text Box 1">
          <a:extLst>
            <a:ext uri="{FF2B5EF4-FFF2-40B4-BE49-F238E27FC236}">
              <a16:creationId xmlns:a16="http://schemas.microsoft.com/office/drawing/2014/main" id="{EEE52270-B481-4C3E-8AFA-0658C891F4EE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354" name="Text Box 1">
          <a:extLst>
            <a:ext uri="{FF2B5EF4-FFF2-40B4-BE49-F238E27FC236}">
              <a16:creationId xmlns:a16="http://schemas.microsoft.com/office/drawing/2014/main" id="{C09BB8F4-0FD3-46C0-B2D0-09E9F1478F53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355" name="Text Box 1">
          <a:extLst>
            <a:ext uri="{FF2B5EF4-FFF2-40B4-BE49-F238E27FC236}">
              <a16:creationId xmlns:a16="http://schemas.microsoft.com/office/drawing/2014/main" id="{87F44E8F-445B-412C-BF9E-36C46DDA411D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356" name="Text Box 1">
          <a:extLst>
            <a:ext uri="{FF2B5EF4-FFF2-40B4-BE49-F238E27FC236}">
              <a16:creationId xmlns:a16="http://schemas.microsoft.com/office/drawing/2014/main" id="{B26FF809-7B84-4FA5-8B92-FE0FDCD55E06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357" name="Text Box 1">
          <a:extLst>
            <a:ext uri="{FF2B5EF4-FFF2-40B4-BE49-F238E27FC236}">
              <a16:creationId xmlns:a16="http://schemas.microsoft.com/office/drawing/2014/main" id="{21143B54-B7CD-463D-BB1B-6210BFAA33C9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358" name="Text Box 1">
          <a:extLst>
            <a:ext uri="{FF2B5EF4-FFF2-40B4-BE49-F238E27FC236}">
              <a16:creationId xmlns:a16="http://schemas.microsoft.com/office/drawing/2014/main" id="{5AEE4455-CFA8-47B3-A430-4A4513BA1672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359" name="Text Box 1">
          <a:extLst>
            <a:ext uri="{FF2B5EF4-FFF2-40B4-BE49-F238E27FC236}">
              <a16:creationId xmlns:a16="http://schemas.microsoft.com/office/drawing/2014/main" id="{CE585904-1758-4003-B689-1781E547DB57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360" name="Text Box 1">
          <a:extLst>
            <a:ext uri="{FF2B5EF4-FFF2-40B4-BE49-F238E27FC236}">
              <a16:creationId xmlns:a16="http://schemas.microsoft.com/office/drawing/2014/main" id="{0554331A-D330-4588-9756-2A4E37E93F8C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361" name="Text Box 1">
          <a:extLst>
            <a:ext uri="{FF2B5EF4-FFF2-40B4-BE49-F238E27FC236}">
              <a16:creationId xmlns:a16="http://schemas.microsoft.com/office/drawing/2014/main" id="{58C78BE5-433E-49E6-AF91-0BD6A6EFB09B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362" name="Text Box 1">
          <a:extLst>
            <a:ext uri="{FF2B5EF4-FFF2-40B4-BE49-F238E27FC236}">
              <a16:creationId xmlns:a16="http://schemas.microsoft.com/office/drawing/2014/main" id="{74B66E74-D401-4A58-9980-7C6A1E3C8483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363" name="Text Box 1">
          <a:extLst>
            <a:ext uri="{FF2B5EF4-FFF2-40B4-BE49-F238E27FC236}">
              <a16:creationId xmlns:a16="http://schemas.microsoft.com/office/drawing/2014/main" id="{297C7222-0239-4F9D-8854-2B93FFA627E8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364" name="Text Box 1">
          <a:extLst>
            <a:ext uri="{FF2B5EF4-FFF2-40B4-BE49-F238E27FC236}">
              <a16:creationId xmlns:a16="http://schemas.microsoft.com/office/drawing/2014/main" id="{9F073525-F557-4C74-9122-C0800686F806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365" name="Text Box 1">
          <a:extLst>
            <a:ext uri="{FF2B5EF4-FFF2-40B4-BE49-F238E27FC236}">
              <a16:creationId xmlns:a16="http://schemas.microsoft.com/office/drawing/2014/main" id="{0383ECCC-0D71-41A5-9F79-CC5DDF54EA20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366" name="Text Box 1">
          <a:extLst>
            <a:ext uri="{FF2B5EF4-FFF2-40B4-BE49-F238E27FC236}">
              <a16:creationId xmlns:a16="http://schemas.microsoft.com/office/drawing/2014/main" id="{0FFD5083-3DB4-48A3-A01C-567DDE7A241C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367" name="Text Box 1">
          <a:extLst>
            <a:ext uri="{FF2B5EF4-FFF2-40B4-BE49-F238E27FC236}">
              <a16:creationId xmlns:a16="http://schemas.microsoft.com/office/drawing/2014/main" id="{52CCD35B-78CD-449D-80F9-AFE12B7B6CEE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368" name="Text Box 1">
          <a:extLst>
            <a:ext uri="{FF2B5EF4-FFF2-40B4-BE49-F238E27FC236}">
              <a16:creationId xmlns:a16="http://schemas.microsoft.com/office/drawing/2014/main" id="{BD5C8FAA-CC45-4189-ACBF-6C6B8A0CFCA3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369" name="Text Box 1">
          <a:extLst>
            <a:ext uri="{FF2B5EF4-FFF2-40B4-BE49-F238E27FC236}">
              <a16:creationId xmlns:a16="http://schemas.microsoft.com/office/drawing/2014/main" id="{E7AB97F1-4803-4C16-A80F-776D58C2DBF9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370" name="Text Box 1">
          <a:extLst>
            <a:ext uri="{FF2B5EF4-FFF2-40B4-BE49-F238E27FC236}">
              <a16:creationId xmlns:a16="http://schemas.microsoft.com/office/drawing/2014/main" id="{E7E7A333-9200-4EA0-B4F5-A57B876A9284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371" name="Text Box 1">
          <a:extLst>
            <a:ext uri="{FF2B5EF4-FFF2-40B4-BE49-F238E27FC236}">
              <a16:creationId xmlns:a16="http://schemas.microsoft.com/office/drawing/2014/main" id="{FD300705-E92F-4427-8644-86FA68E4F5C1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372" name="Text Box 1">
          <a:extLst>
            <a:ext uri="{FF2B5EF4-FFF2-40B4-BE49-F238E27FC236}">
              <a16:creationId xmlns:a16="http://schemas.microsoft.com/office/drawing/2014/main" id="{697E20F5-8076-4328-99AD-2E900D653EE0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373" name="Text Box 1">
          <a:extLst>
            <a:ext uri="{FF2B5EF4-FFF2-40B4-BE49-F238E27FC236}">
              <a16:creationId xmlns:a16="http://schemas.microsoft.com/office/drawing/2014/main" id="{665F95E8-E775-4AAD-8B91-931FAAF0A653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374" name="Text Box 1">
          <a:extLst>
            <a:ext uri="{FF2B5EF4-FFF2-40B4-BE49-F238E27FC236}">
              <a16:creationId xmlns:a16="http://schemas.microsoft.com/office/drawing/2014/main" id="{E609AACB-BCF6-40B7-8BB7-CD60624A56EA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375" name="Text Box 1">
          <a:extLst>
            <a:ext uri="{FF2B5EF4-FFF2-40B4-BE49-F238E27FC236}">
              <a16:creationId xmlns:a16="http://schemas.microsoft.com/office/drawing/2014/main" id="{3084A4A6-2136-4764-B496-0D967FA22FE0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376" name="Text Box 1">
          <a:extLst>
            <a:ext uri="{FF2B5EF4-FFF2-40B4-BE49-F238E27FC236}">
              <a16:creationId xmlns:a16="http://schemas.microsoft.com/office/drawing/2014/main" id="{78855C6F-0C1E-4874-B344-E04354CE460C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132</xdr:row>
      <xdr:rowOff>0</xdr:rowOff>
    </xdr:from>
    <xdr:ext cx="57150" cy="809625"/>
    <xdr:sp macro="" textlink="">
      <xdr:nvSpPr>
        <xdr:cNvPr id="4377" name="Text Box 1">
          <a:extLst>
            <a:ext uri="{FF2B5EF4-FFF2-40B4-BE49-F238E27FC236}">
              <a16:creationId xmlns:a16="http://schemas.microsoft.com/office/drawing/2014/main" id="{1E2AE138-FB37-49DB-8AB2-5ECAE7647C5F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132</xdr:row>
      <xdr:rowOff>0</xdr:rowOff>
    </xdr:from>
    <xdr:ext cx="57150" cy="809625"/>
    <xdr:sp macro="" textlink="">
      <xdr:nvSpPr>
        <xdr:cNvPr id="4378" name="Text Box 1">
          <a:extLst>
            <a:ext uri="{FF2B5EF4-FFF2-40B4-BE49-F238E27FC236}">
              <a16:creationId xmlns:a16="http://schemas.microsoft.com/office/drawing/2014/main" id="{5DC20C1C-133D-45C1-8FC1-9A8030D17F0B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132</xdr:row>
      <xdr:rowOff>0</xdr:rowOff>
    </xdr:from>
    <xdr:ext cx="57150" cy="809625"/>
    <xdr:sp macro="" textlink="">
      <xdr:nvSpPr>
        <xdr:cNvPr id="4379" name="Text Box 1">
          <a:extLst>
            <a:ext uri="{FF2B5EF4-FFF2-40B4-BE49-F238E27FC236}">
              <a16:creationId xmlns:a16="http://schemas.microsoft.com/office/drawing/2014/main" id="{AFB5E1A1-3F46-42EF-B02E-77943373FA4F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132</xdr:row>
      <xdr:rowOff>0</xdr:rowOff>
    </xdr:from>
    <xdr:ext cx="57150" cy="809625"/>
    <xdr:sp macro="" textlink="">
      <xdr:nvSpPr>
        <xdr:cNvPr id="4380" name="Text Box 1">
          <a:extLst>
            <a:ext uri="{FF2B5EF4-FFF2-40B4-BE49-F238E27FC236}">
              <a16:creationId xmlns:a16="http://schemas.microsoft.com/office/drawing/2014/main" id="{CEF3EAD6-5394-4542-BF54-13006A03400D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132</xdr:row>
      <xdr:rowOff>0</xdr:rowOff>
    </xdr:from>
    <xdr:ext cx="57150" cy="809625"/>
    <xdr:sp macro="" textlink="">
      <xdr:nvSpPr>
        <xdr:cNvPr id="4381" name="Text Box 1">
          <a:extLst>
            <a:ext uri="{FF2B5EF4-FFF2-40B4-BE49-F238E27FC236}">
              <a16:creationId xmlns:a16="http://schemas.microsoft.com/office/drawing/2014/main" id="{B556A528-708A-400A-8A5F-A3C490D30E19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132</xdr:row>
      <xdr:rowOff>0</xdr:rowOff>
    </xdr:from>
    <xdr:ext cx="57150" cy="809625"/>
    <xdr:sp macro="" textlink="">
      <xdr:nvSpPr>
        <xdr:cNvPr id="4382" name="Text Box 1">
          <a:extLst>
            <a:ext uri="{FF2B5EF4-FFF2-40B4-BE49-F238E27FC236}">
              <a16:creationId xmlns:a16="http://schemas.microsoft.com/office/drawing/2014/main" id="{7C448362-FA93-49EA-9CBF-AF6174761A99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383" name="Text Box 1">
          <a:extLst>
            <a:ext uri="{FF2B5EF4-FFF2-40B4-BE49-F238E27FC236}">
              <a16:creationId xmlns:a16="http://schemas.microsoft.com/office/drawing/2014/main" id="{B8E01803-A92C-41E8-9938-291E6E3BE58B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384" name="Text Box 1">
          <a:extLst>
            <a:ext uri="{FF2B5EF4-FFF2-40B4-BE49-F238E27FC236}">
              <a16:creationId xmlns:a16="http://schemas.microsoft.com/office/drawing/2014/main" id="{CE40092B-562E-429C-B38B-1AC6D357695A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385" name="Text Box 1">
          <a:extLst>
            <a:ext uri="{FF2B5EF4-FFF2-40B4-BE49-F238E27FC236}">
              <a16:creationId xmlns:a16="http://schemas.microsoft.com/office/drawing/2014/main" id="{E3081373-9022-425B-9F1F-30DDAD683009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386" name="Text Box 1">
          <a:extLst>
            <a:ext uri="{FF2B5EF4-FFF2-40B4-BE49-F238E27FC236}">
              <a16:creationId xmlns:a16="http://schemas.microsoft.com/office/drawing/2014/main" id="{A07EC6F7-B7B1-4044-911B-29CC1F8E0CA8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387" name="Text Box 1">
          <a:extLst>
            <a:ext uri="{FF2B5EF4-FFF2-40B4-BE49-F238E27FC236}">
              <a16:creationId xmlns:a16="http://schemas.microsoft.com/office/drawing/2014/main" id="{DEF972A4-3199-4C39-B86E-A9D90DC10467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388" name="Text Box 1">
          <a:extLst>
            <a:ext uri="{FF2B5EF4-FFF2-40B4-BE49-F238E27FC236}">
              <a16:creationId xmlns:a16="http://schemas.microsoft.com/office/drawing/2014/main" id="{3DFC75A4-6526-4718-8CC9-A63DBEB13747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389" name="Text Box 1">
          <a:extLst>
            <a:ext uri="{FF2B5EF4-FFF2-40B4-BE49-F238E27FC236}">
              <a16:creationId xmlns:a16="http://schemas.microsoft.com/office/drawing/2014/main" id="{52BD597B-97EC-4204-9D8D-0F2CECA8833E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390" name="Text Box 1">
          <a:extLst>
            <a:ext uri="{FF2B5EF4-FFF2-40B4-BE49-F238E27FC236}">
              <a16:creationId xmlns:a16="http://schemas.microsoft.com/office/drawing/2014/main" id="{5B9C6690-2258-4E39-9EEA-8DF964BF9046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391" name="Text Box 1">
          <a:extLst>
            <a:ext uri="{FF2B5EF4-FFF2-40B4-BE49-F238E27FC236}">
              <a16:creationId xmlns:a16="http://schemas.microsoft.com/office/drawing/2014/main" id="{4EA729A7-96B1-4161-BB2B-41C72FBC9CA1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392" name="Text Box 1">
          <a:extLst>
            <a:ext uri="{FF2B5EF4-FFF2-40B4-BE49-F238E27FC236}">
              <a16:creationId xmlns:a16="http://schemas.microsoft.com/office/drawing/2014/main" id="{B8ACE15A-1708-40C9-8570-CD41101BC936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393" name="Text Box 1">
          <a:extLst>
            <a:ext uri="{FF2B5EF4-FFF2-40B4-BE49-F238E27FC236}">
              <a16:creationId xmlns:a16="http://schemas.microsoft.com/office/drawing/2014/main" id="{0582AF5D-AEFE-455B-AD32-58D9F8E0E59E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394" name="Text Box 1">
          <a:extLst>
            <a:ext uri="{FF2B5EF4-FFF2-40B4-BE49-F238E27FC236}">
              <a16:creationId xmlns:a16="http://schemas.microsoft.com/office/drawing/2014/main" id="{D49C8E87-7EE3-41B4-B0F2-09DA047FC544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395" name="Text Box 1">
          <a:extLst>
            <a:ext uri="{FF2B5EF4-FFF2-40B4-BE49-F238E27FC236}">
              <a16:creationId xmlns:a16="http://schemas.microsoft.com/office/drawing/2014/main" id="{D0AC89A8-A9D6-4490-A100-D5FA02B9BCDD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396" name="Text Box 1">
          <a:extLst>
            <a:ext uri="{FF2B5EF4-FFF2-40B4-BE49-F238E27FC236}">
              <a16:creationId xmlns:a16="http://schemas.microsoft.com/office/drawing/2014/main" id="{11D4C73C-37AD-4846-86E1-A896133D88F4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397" name="Text Box 1">
          <a:extLst>
            <a:ext uri="{FF2B5EF4-FFF2-40B4-BE49-F238E27FC236}">
              <a16:creationId xmlns:a16="http://schemas.microsoft.com/office/drawing/2014/main" id="{FB4ED882-B0FE-4BCB-BF74-E9D4706AFAC4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398" name="Text Box 1">
          <a:extLst>
            <a:ext uri="{FF2B5EF4-FFF2-40B4-BE49-F238E27FC236}">
              <a16:creationId xmlns:a16="http://schemas.microsoft.com/office/drawing/2014/main" id="{0C433C3E-00F3-4935-AE63-ADB90EAD603F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399" name="Text Box 1">
          <a:extLst>
            <a:ext uri="{FF2B5EF4-FFF2-40B4-BE49-F238E27FC236}">
              <a16:creationId xmlns:a16="http://schemas.microsoft.com/office/drawing/2014/main" id="{01340104-654F-490A-91F1-B7E9F66F9046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400" name="Text Box 1">
          <a:extLst>
            <a:ext uri="{FF2B5EF4-FFF2-40B4-BE49-F238E27FC236}">
              <a16:creationId xmlns:a16="http://schemas.microsoft.com/office/drawing/2014/main" id="{5A73D03B-2176-44BE-A164-BD0EFE9F41FA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401" name="Text Box 1">
          <a:extLst>
            <a:ext uri="{FF2B5EF4-FFF2-40B4-BE49-F238E27FC236}">
              <a16:creationId xmlns:a16="http://schemas.microsoft.com/office/drawing/2014/main" id="{EF259944-3925-47CA-95D4-2F6378ED3A90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402" name="Text Box 1">
          <a:extLst>
            <a:ext uri="{FF2B5EF4-FFF2-40B4-BE49-F238E27FC236}">
              <a16:creationId xmlns:a16="http://schemas.microsoft.com/office/drawing/2014/main" id="{48603C86-C089-43B4-B520-04C0EEC9F7FF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403" name="Text Box 1">
          <a:extLst>
            <a:ext uri="{FF2B5EF4-FFF2-40B4-BE49-F238E27FC236}">
              <a16:creationId xmlns:a16="http://schemas.microsoft.com/office/drawing/2014/main" id="{C0BF8EC3-29CA-4B8A-9EB6-9702550EBCB5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404" name="Text Box 1">
          <a:extLst>
            <a:ext uri="{FF2B5EF4-FFF2-40B4-BE49-F238E27FC236}">
              <a16:creationId xmlns:a16="http://schemas.microsoft.com/office/drawing/2014/main" id="{B4F87073-3229-45DA-A27D-82D18795CA3F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405" name="Text Box 1">
          <a:extLst>
            <a:ext uri="{FF2B5EF4-FFF2-40B4-BE49-F238E27FC236}">
              <a16:creationId xmlns:a16="http://schemas.microsoft.com/office/drawing/2014/main" id="{F0F98256-A17B-4EAA-9A13-786E0C25D26C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406" name="Text Box 1">
          <a:extLst>
            <a:ext uri="{FF2B5EF4-FFF2-40B4-BE49-F238E27FC236}">
              <a16:creationId xmlns:a16="http://schemas.microsoft.com/office/drawing/2014/main" id="{01D0F804-75B0-477C-8FD9-42CF74668FDF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407" name="Text Box 1">
          <a:extLst>
            <a:ext uri="{FF2B5EF4-FFF2-40B4-BE49-F238E27FC236}">
              <a16:creationId xmlns:a16="http://schemas.microsoft.com/office/drawing/2014/main" id="{B73270A0-8F5D-4ACE-851C-F12E8162F738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408" name="Text Box 1">
          <a:extLst>
            <a:ext uri="{FF2B5EF4-FFF2-40B4-BE49-F238E27FC236}">
              <a16:creationId xmlns:a16="http://schemas.microsoft.com/office/drawing/2014/main" id="{BACF65EC-2F9B-4671-8D9B-F74FD53E897A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409" name="Text Box 1">
          <a:extLst>
            <a:ext uri="{FF2B5EF4-FFF2-40B4-BE49-F238E27FC236}">
              <a16:creationId xmlns:a16="http://schemas.microsoft.com/office/drawing/2014/main" id="{C5D23616-DE51-4ED6-95A2-E454A9EB0D23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410" name="Text Box 1">
          <a:extLst>
            <a:ext uri="{FF2B5EF4-FFF2-40B4-BE49-F238E27FC236}">
              <a16:creationId xmlns:a16="http://schemas.microsoft.com/office/drawing/2014/main" id="{7A95A4E9-859B-430F-B002-0DE6FB38FA68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411" name="Text Box 1">
          <a:extLst>
            <a:ext uri="{FF2B5EF4-FFF2-40B4-BE49-F238E27FC236}">
              <a16:creationId xmlns:a16="http://schemas.microsoft.com/office/drawing/2014/main" id="{8868EA93-C557-47C2-9042-DFE0F40DEF90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412" name="Text Box 1">
          <a:extLst>
            <a:ext uri="{FF2B5EF4-FFF2-40B4-BE49-F238E27FC236}">
              <a16:creationId xmlns:a16="http://schemas.microsoft.com/office/drawing/2014/main" id="{58F35CF6-3E79-46C6-B323-7F6FCC488E42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413" name="Text Box 1">
          <a:extLst>
            <a:ext uri="{FF2B5EF4-FFF2-40B4-BE49-F238E27FC236}">
              <a16:creationId xmlns:a16="http://schemas.microsoft.com/office/drawing/2014/main" id="{6F98A93F-4BBA-4696-A895-CF98B6E9EF74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414" name="Text Box 1">
          <a:extLst>
            <a:ext uri="{FF2B5EF4-FFF2-40B4-BE49-F238E27FC236}">
              <a16:creationId xmlns:a16="http://schemas.microsoft.com/office/drawing/2014/main" id="{6381DDDD-1377-4642-89B8-47A0A19B7508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415" name="Text Box 1">
          <a:extLst>
            <a:ext uri="{FF2B5EF4-FFF2-40B4-BE49-F238E27FC236}">
              <a16:creationId xmlns:a16="http://schemas.microsoft.com/office/drawing/2014/main" id="{0EFD76F9-0621-4306-B7D3-F909A9C08CCE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416" name="Text Box 1">
          <a:extLst>
            <a:ext uri="{FF2B5EF4-FFF2-40B4-BE49-F238E27FC236}">
              <a16:creationId xmlns:a16="http://schemas.microsoft.com/office/drawing/2014/main" id="{9BAC4902-F3F3-4B64-A532-364E5DE5CA87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417" name="Text Box 1">
          <a:extLst>
            <a:ext uri="{FF2B5EF4-FFF2-40B4-BE49-F238E27FC236}">
              <a16:creationId xmlns:a16="http://schemas.microsoft.com/office/drawing/2014/main" id="{EC525235-76D8-45ED-A839-8F51B04973A9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418" name="Text Box 1">
          <a:extLst>
            <a:ext uri="{FF2B5EF4-FFF2-40B4-BE49-F238E27FC236}">
              <a16:creationId xmlns:a16="http://schemas.microsoft.com/office/drawing/2014/main" id="{F7CA73AD-F06C-44C1-94BB-AD14BFC18C38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419" name="Text Box 1">
          <a:extLst>
            <a:ext uri="{FF2B5EF4-FFF2-40B4-BE49-F238E27FC236}">
              <a16:creationId xmlns:a16="http://schemas.microsoft.com/office/drawing/2014/main" id="{90213F4C-1AD1-461C-BDFB-B56C407B029A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420" name="Text Box 1">
          <a:extLst>
            <a:ext uri="{FF2B5EF4-FFF2-40B4-BE49-F238E27FC236}">
              <a16:creationId xmlns:a16="http://schemas.microsoft.com/office/drawing/2014/main" id="{EC9C63FE-A774-47AC-B0EF-4CACCD640718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421" name="Text Box 1">
          <a:extLst>
            <a:ext uri="{FF2B5EF4-FFF2-40B4-BE49-F238E27FC236}">
              <a16:creationId xmlns:a16="http://schemas.microsoft.com/office/drawing/2014/main" id="{EF6B22D3-AAAC-4ADC-9AF5-DD1E74CB8C56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422" name="Text Box 1">
          <a:extLst>
            <a:ext uri="{FF2B5EF4-FFF2-40B4-BE49-F238E27FC236}">
              <a16:creationId xmlns:a16="http://schemas.microsoft.com/office/drawing/2014/main" id="{66BBC1F8-2E13-4918-8033-D5B3EAA3D5E0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423" name="Text Box 1">
          <a:extLst>
            <a:ext uri="{FF2B5EF4-FFF2-40B4-BE49-F238E27FC236}">
              <a16:creationId xmlns:a16="http://schemas.microsoft.com/office/drawing/2014/main" id="{9D861FBA-E1F6-4AA2-844E-D728C7E0F1BA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424" name="Text Box 1">
          <a:extLst>
            <a:ext uri="{FF2B5EF4-FFF2-40B4-BE49-F238E27FC236}">
              <a16:creationId xmlns:a16="http://schemas.microsoft.com/office/drawing/2014/main" id="{4302F22E-E679-46BB-B9E7-7670DB6A9531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425" name="Text Box 1">
          <a:extLst>
            <a:ext uri="{FF2B5EF4-FFF2-40B4-BE49-F238E27FC236}">
              <a16:creationId xmlns:a16="http://schemas.microsoft.com/office/drawing/2014/main" id="{FC0F7CC2-CDA2-4087-9255-BA3C2B8DE065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426" name="Text Box 1">
          <a:extLst>
            <a:ext uri="{FF2B5EF4-FFF2-40B4-BE49-F238E27FC236}">
              <a16:creationId xmlns:a16="http://schemas.microsoft.com/office/drawing/2014/main" id="{E0E608DD-63EC-4030-A559-E0DDB6F63D49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427" name="Text Box 1">
          <a:extLst>
            <a:ext uri="{FF2B5EF4-FFF2-40B4-BE49-F238E27FC236}">
              <a16:creationId xmlns:a16="http://schemas.microsoft.com/office/drawing/2014/main" id="{C0074444-151E-4D58-975F-C21406DA7CFA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428" name="Text Box 1">
          <a:extLst>
            <a:ext uri="{FF2B5EF4-FFF2-40B4-BE49-F238E27FC236}">
              <a16:creationId xmlns:a16="http://schemas.microsoft.com/office/drawing/2014/main" id="{40B0015F-2C8F-430F-B21A-DAEB07FBB27E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429" name="Text Box 1">
          <a:extLst>
            <a:ext uri="{FF2B5EF4-FFF2-40B4-BE49-F238E27FC236}">
              <a16:creationId xmlns:a16="http://schemas.microsoft.com/office/drawing/2014/main" id="{3535916B-79FE-4F98-96FC-F6F515EC8E0F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430" name="Text Box 1">
          <a:extLst>
            <a:ext uri="{FF2B5EF4-FFF2-40B4-BE49-F238E27FC236}">
              <a16:creationId xmlns:a16="http://schemas.microsoft.com/office/drawing/2014/main" id="{7363E14E-3FD8-4332-B4C2-BA6F9C8B8AE1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132</xdr:row>
      <xdr:rowOff>0</xdr:rowOff>
    </xdr:from>
    <xdr:ext cx="57150" cy="809625"/>
    <xdr:sp macro="" textlink="">
      <xdr:nvSpPr>
        <xdr:cNvPr id="4431" name="Text Box 1">
          <a:extLst>
            <a:ext uri="{FF2B5EF4-FFF2-40B4-BE49-F238E27FC236}">
              <a16:creationId xmlns:a16="http://schemas.microsoft.com/office/drawing/2014/main" id="{1D8BA103-90B4-4EAE-89E8-5B7425EFCAB1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132</xdr:row>
      <xdr:rowOff>0</xdr:rowOff>
    </xdr:from>
    <xdr:ext cx="57150" cy="809625"/>
    <xdr:sp macro="" textlink="">
      <xdr:nvSpPr>
        <xdr:cNvPr id="4432" name="Text Box 1">
          <a:extLst>
            <a:ext uri="{FF2B5EF4-FFF2-40B4-BE49-F238E27FC236}">
              <a16:creationId xmlns:a16="http://schemas.microsoft.com/office/drawing/2014/main" id="{D4466F46-5BCD-4B90-9EF8-81EF8D2DF7B1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132</xdr:row>
      <xdr:rowOff>0</xdr:rowOff>
    </xdr:from>
    <xdr:ext cx="57150" cy="809625"/>
    <xdr:sp macro="" textlink="">
      <xdr:nvSpPr>
        <xdr:cNvPr id="4433" name="Text Box 1">
          <a:extLst>
            <a:ext uri="{FF2B5EF4-FFF2-40B4-BE49-F238E27FC236}">
              <a16:creationId xmlns:a16="http://schemas.microsoft.com/office/drawing/2014/main" id="{E2A86026-04C8-478D-8BB3-BC7E960A2923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132</xdr:row>
      <xdr:rowOff>0</xdr:rowOff>
    </xdr:from>
    <xdr:ext cx="57150" cy="809625"/>
    <xdr:sp macro="" textlink="">
      <xdr:nvSpPr>
        <xdr:cNvPr id="4434" name="Text Box 1">
          <a:extLst>
            <a:ext uri="{FF2B5EF4-FFF2-40B4-BE49-F238E27FC236}">
              <a16:creationId xmlns:a16="http://schemas.microsoft.com/office/drawing/2014/main" id="{39A5837F-8352-43D7-9D68-1A1D5C0D057E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132</xdr:row>
      <xdr:rowOff>0</xdr:rowOff>
    </xdr:from>
    <xdr:ext cx="57150" cy="809625"/>
    <xdr:sp macro="" textlink="">
      <xdr:nvSpPr>
        <xdr:cNvPr id="4435" name="Text Box 1">
          <a:extLst>
            <a:ext uri="{FF2B5EF4-FFF2-40B4-BE49-F238E27FC236}">
              <a16:creationId xmlns:a16="http://schemas.microsoft.com/office/drawing/2014/main" id="{1D770094-BBB4-4CEB-A101-CA7FF02D6DA3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132</xdr:row>
      <xdr:rowOff>0</xdr:rowOff>
    </xdr:from>
    <xdr:ext cx="57150" cy="809625"/>
    <xdr:sp macro="" textlink="">
      <xdr:nvSpPr>
        <xdr:cNvPr id="4436" name="Text Box 1">
          <a:extLst>
            <a:ext uri="{FF2B5EF4-FFF2-40B4-BE49-F238E27FC236}">
              <a16:creationId xmlns:a16="http://schemas.microsoft.com/office/drawing/2014/main" id="{BA40A3D5-96D4-4E53-A222-306F20B4628E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437" name="Text Box 1">
          <a:extLst>
            <a:ext uri="{FF2B5EF4-FFF2-40B4-BE49-F238E27FC236}">
              <a16:creationId xmlns:a16="http://schemas.microsoft.com/office/drawing/2014/main" id="{52A4B435-AED5-41E4-AA22-EA08F8E00EC0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438" name="Text Box 1">
          <a:extLst>
            <a:ext uri="{FF2B5EF4-FFF2-40B4-BE49-F238E27FC236}">
              <a16:creationId xmlns:a16="http://schemas.microsoft.com/office/drawing/2014/main" id="{0DA0A4CF-2588-43A1-962D-D79BF1256FE2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439" name="Text Box 1">
          <a:extLst>
            <a:ext uri="{FF2B5EF4-FFF2-40B4-BE49-F238E27FC236}">
              <a16:creationId xmlns:a16="http://schemas.microsoft.com/office/drawing/2014/main" id="{39B2E825-0F36-43BB-B900-E62E0F354A4F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440" name="Text Box 1">
          <a:extLst>
            <a:ext uri="{FF2B5EF4-FFF2-40B4-BE49-F238E27FC236}">
              <a16:creationId xmlns:a16="http://schemas.microsoft.com/office/drawing/2014/main" id="{BB1732F5-E13F-4748-8FA5-65EC137FF8F5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441" name="Text Box 1">
          <a:extLst>
            <a:ext uri="{FF2B5EF4-FFF2-40B4-BE49-F238E27FC236}">
              <a16:creationId xmlns:a16="http://schemas.microsoft.com/office/drawing/2014/main" id="{6784B27C-3A2B-436A-B505-EABB6A581699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442" name="Text Box 1">
          <a:extLst>
            <a:ext uri="{FF2B5EF4-FFF2-40B4-BE49-F238E27FC236}">
              <a16:creationId xmlns:a16="http://schemas.microsoft.com/office/drawing/2014/main" id="{A12AD27A-EB80-4EE8-8A86-89485C3E4218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443" name="Text Box 1">
          <a:extLst>
            <a:ext uri="{FF2B5EF4-FFF2-40B4-BE49-F238E27FC236}">
              <a16:creationId xmlns:a16="http://schemas.microsoft.com/office/drawing/2014/main" id="{07DC7AF0-9941-4122-A148-531395558BEB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444" name="Text Box 1">
          <a:extLst>
            <a:ext uri="{FF2B5EF4-FFF2-40B4-BE49-F238E27FC236}">
              <a16:creationId xmlns:a16="http://schemas.microsoft.com/office/drawing/2014/main" id="{81C52914-F89A-4415-8DC8-1D0693D1E9B2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445" name="Text Box 1">
          <a:extLst>
            <a:ext uri="{FF2B5EF4-FFF2-40B4-BE49-F238E27FC236}">
              <a16:creationId xmlns:a16="http://schemas.microsoft.com/office/drawing/2014/main" id="{B2FFDC48-03F9-41EA-B195-F9D90F0CE4AC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446" name="Text Box 1">
          <a:extLst>
            <a:ext uri="{FF2B5EF4-FFF2-40B4-BE49-F238E27FC236}">
              <a16:creationId xmlns:a16="http://schemas.microsoft.com/office/drawing/2014/main" id="{2AF7EE66-D66E-4053-BD03-85C2E5055B7D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447" name="Text Box 1">
          <a:extLst>
            <a:ext uri="{FF2B5EF4-FFF2-40B4-BE49-F238E27FC236}">
              <a16:creationId xmlns:a16="http://schemas.microsoft.com/office/drawing/2014/main" id="{B954A223-542A-43FB-AE41-F59ECA33D7D8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448" name="Text Box 1">
          <a:extLst>
            <a:ext uri="{FF2B5EF4-FFF2-40B4-BE49-F238E27FC236}">
              <a16:creationId xmlns:a16="http://schemas.microsoft.com/office/drawing/2014/main" id="{D877B96C-50EC-4C79-98D5-995E274280EE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449" name="Text Box 1">
          <a:extLst>
            <a:ext uri="{FF2B5EF4-FFF2-40B4-BE49-F238E27FC236}">
              <a16:creationId xmlns:a16="http://schemas.microsoft.com/office/drawing/2014/main" id="{C924102A-600A-47F5-B1F9-E767F069DE5A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450" name="Text Box 1">
          <a:extLst>
            <a:ext uri="{FF2B5EF4-FFF2-40B4-BE49-F238E27FC236}">
              <a16:creationId xmlns:a16="http://schemas.microsoft.com/office/drawing/2014/main" id="{1CBB56B7-DFA5-44B5-B5B1-94A469E77F22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451" name="Text Box 1">
          <a:extLst>
            <a:ext uri="{FF2B5EF4-FFF2-40B4-BE49-F238E27FC236}">
              <a16:creationId xmlns:a16="http://schemas.microsoft.com/office/drawing/2014/main" id="{AD61179A-25C6-4623-83AF-27DF97CD8461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452" name="Text Box 1">
          <a:extLst>
            <a:ext uri="{FF2B5EF4-FFF2-40B4-BE49-F238E27FC236}">
              <a16:creationId xmlns:a16="http://schemas.microsoft.com/office/drawing/2014/main" id="{8853C69C-613B-4CD2-867F-14D98D974ED5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453" name="Text Box 1">
          <a:extLst>
            <a:ext uri="{FF2B5EF4-FFF2-40B4-BE49-F238E27FC236}">
              <a16:creationId xmlns:a16="http://schemas.microsoft.com/office/drawing/2014/main" id="{E6341160-366F-4147-BE23-9E5C504572D4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454" name="Text Box 1">
          <a:extLst>
            <a:ext uri="{FF2B5EF4-FFF2-40B4-BE49-F238E27FC236}">
              <a16:creationId xmlns:a16="http://schemas.microsoft.com/office/drawing/2014/main" id="{BA8D06B9-DEF8-443C-A2AC-67056BFAF3F6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455" name="Text Box 1">
          <a:extLst>
            <a:ext uri="{FF2B5EF4-FFF2-40B4-BE49-F238E27FC236}">
              <a16:creationId xmlns:a16="http://schemas.microsoft.com/office/drawing/2014/main" id="{61BCDE24-5924-4B72-A101-A8F088CCD712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456" name="Text Box 1">
          <a:extLst>
            <a:ext uri="{FF2B5EF4-FFF2-40B4-BE49-F238E27FC236}">
              <a16:creationId xmlns:a16="http://schemas.microsoft.com/office/drawing/2014/main" id="{27F429C7-263D-42B9-B5A4-6C8E426C4EC5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457" name="Text Box 1">
          <a:extLst>
            <a:ext uri="{FF2B5EF4-FFF2-40B4-BE49-F238E27FC236}">
              <a16:creationId xmlns:a16="http://schemas.microsoft.com/office/drawing/2014/main" id="{D5B1269A-AB70-4B39-8E61-B2E31E4D7F03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458" name="Text Box 1">
          <a:extLst>
            <a:ext uri="{FF2B5EF4-FFF2-40B4-BE49-F238E27FC236}">
              <a16:creationId xmlns:a16="http://schemas.microsoft.com/office/drawing/2014/main" id="{B96EC668-8113-4416-A168-00A0BD6F0326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459" name="Text Box 1">
          <a:extLst>
            <a:ext uri="{FF2B5EF4-FFF2-40B4-BE49-F238E27FC236}">
              <a16:creationId xmlns:a16="http://schemas.microsoft.com/office/drawing/2014/main" id="{11945D17-4341-4C31-8FA0-074C45489E5B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460" name="Text Box 1">
          <a:extLst>
            <a:ext uri="{FF2B5EF4-FFF2-40B4-BE49-F238E27FC236}">
              <a16:creationId xmlns:a16="http://schemas.microsoft.com/office/drawing/2014/main" id="{93C7CF84-0CE4-47D8-8B1A-4CAD1E2663EE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461" name="Text Box 1">
          <a:extLst>
            <a:ext uri="{FF2B5EF4-FFF2-40B4-BE49-F238E27FC236}">
              <a16:creationId xmlns:a16="http://schemas.microsoft.com/office/drawing/2014/main" id="{465FD134-E010-456E-9AFC-D5365475A39C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462" name="Text Box 1">
          <a:extLst>
            <a:ext uri="{FF2B5EF4-FFF2-40B4-BE49-F238E27FC236}">
              <a16:creationId xmlns:a16="http://schemas.microsoft.com/office/drawing/2014/main" id="{A17A1DE4-B2A5-4DB4-95B9-D627204DF077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463" name="Text Box 1">
          <a:extLst>
            <a:ext uri="{FF2B5EF4-FFF2-40B4-BE49-F238E27FC236}">
              <a16:creationId xmlns:a16="http://schemas.microsoft.com/office/drawing/2014/main" id="{F12A9CE2-5101-4F76-8F14-A4120C71D976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464" name="Text Box 1">
          <a:extLst>
            <a:ext uri="{FF2B5EF4-FFF2-40B4-BE49-F238E27FC236}">
              <a16:creationId xmlns:a16="http://schemas.microsoft.com/office/drawing/2014/main" id="{F3CC0B86-8D3B-4683-8D33-E96570E7BCEA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465" name="Text Box 1">
          <a:extLst>
            <a:ext uri="{FF2B5EF4-FFF2-40B4-BE49-F238E27FC236}">
              <a16:creationId xmlns:a16="http://schemas.microsoft.com/office/drawing/2014/main" id="{A7518DB5-BADA-44DA-9600-5D807D878D71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466" name="Text Box 1">
          <a:extLst>
            <a:ext uri="{FF2B5EF4-FFF2-40B4-BE49-F238E27FC236}">
              <a16:creationId xmlns:a16="http://schemas.microsoft.com/office/drawing/2014/main" id="{FD571B46-B0B9-4C85-A0FB-47502DA249FA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467" name="Text Box 1">
          <a:extLst>
            <a:ext uri="{FF2B5EF4-FFF2-40B4-BE49-F238E27FC236}">
              <a16:creationId xmlns:a16="http://schemas.microsoft.com/office/drawing/2014/main" id="{52E75648-BB6A-491E-93FB-714BAA759013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468" name="Text Box 1">
          <a:extLst>
            <a:ext uri="{FF2B5EF4-FFF2-40B4-BE49-F238E27FC236}">
              <a16:creationId xmlns:a16="http://schemas.microsoft.com/office/drawing/2014/main" id="{F465B836-DBE3-4F9B-AF0B-286143515AFC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469" name="Text Box 1">
          <a:extLst>
            <a:ext uri="{FF2B5EF4-FFF2-40B4-BE49-F238E27FC236}">
              <a16:creationId xmlns:a16="http://schemas.microsoft.com/office/drawing/2014/main" id="{47B03316-6104-48F9-8613-8F9FC4D2A7BD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470" name="Text Box 1">
          <a:extLst>
            <a:ext uri="{FF2B5EF4-FFF2-40B4-BE49-F238E27FC236}">
              <a16:creationId xmlns:a16="http://schemas.microsoft.com/office/drawing/2014/main" id="{FBD9EC56-B36C-4452-8F27-CB1BCF321D10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471" name="Text Box 1">
          <a:extLst>
            <a:ext uri="{FF2B5EF4-FFF2-40B4-BE49-F238E27FC236}">
              <a16:creationId xmlns:a16="http://schemas.microsoft.com/office/drawing/2014/main" id="{30CB08BB-03F2-4210-B3A9-4BCC03C00050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472" name="Text Box 1">
          <a:extLst>
            <a:ext uri="{FF2B5EF4-FFF2-40B4-BE49-F238E27FC236}">
              <a16:creationId xmlns:a16="http://schemas.microsoft.com/office/drawing/2014/main" id="{A8E2E33D-1D08-4B35-B8B4-8EE3B4DF9CC9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473" name="Text Box 1">
          <a:extLst>
            <a:ext uri="{FF2B5EF4-FFF2-40B4-BE49-F238E27FC236}">
              <a16:creationId xmlns:a16="http://schemas.microsoft.com/office/drawing/2014/main" id="{003915E9-EB22-4DD9-8553-3020A14E0166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474" name="Text Box 1">
          <a:extLst>
            <a:ext uri="{FF2B5EF4-FFF2-40B4-BE49-F238E27FC236}">
              <a16:creationId xmlns:a16="http://schemas.microsoft.com/office/drawing/2014/main" id="{8EEBE2E8-505F-46ED-8D33-F12EB3729651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475" name="Text Box 1">
          <a:extLst>
            <a:ext uri="{FF2B5EF4-FFF2-40B4-BE49-F238E27FC236}">
              <a16:creationId xmlns:a16="http://schemas.microsoft.com/office/drawing/2014/main" id="{9678D0D1-645D-4B76-A4B8-5BA17F11F2C3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476" name="Text Box 1">
          <a:extLst>
            <a:ext uri="{FF2B5EF4-FFF2-40B4-BE49-F238E27FC236}">
              <a16:creationId xmlns:a16="http://schemas.microsoft.com/office/drawing/2014/main" id="{C823E4ED-08D4-4FA9-8B75-BE31226E8DD8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477" name="Text Box 1">
          <a:extLst>
            <a:ext uri="{FF2B5EF4-FFF2-40B4-BE49-F238E27FC236}">
              <a16:creationId xmlns:a16="http://schemas.microsoft.com/office/drawing/2014/main" id="{07E76ACC-AA98-43BC-820F-884B91A40155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478" name="Text Box 1">
          <a:extLst>
            <a:ext uri="{FF2B5EF4-FFF2-40B4-BE49-F238E27FC236}">
              <a16:creationId xmlns:a16="http://schemas.microsoft.com/office/drawing/2014/main" id="{4793AD51-5D6D-4599-9DD0-2E60A8BF7B53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479" name="Text Box 1">
          <a:extLst>
            <a:ext uri="{FF2B5EF4-FFF2-40B4-BE49-F238E27FC236}">
              <a16:creationId xmlns:a16="http://schemas.microsoft.com/office/drawing/2014/main" id="{AFD2C4DE-C7E4-4595-B8EC-6837543B0803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480" name="Text Box 1">
          <a:extLst>
            <a:ext uri="{FF2B5EF4-FFF2-40B4-BE49-F238E27FC236}">
              <a16:creationId xmlns:a16="http://schemas.microsoft.com/office/drawing/2014/main" id="{D598586F-9BAC-4213-A82D-C39F4CADE4A6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481" name="Text Box 1">
          <a:extLst>
            <a:ext uri="{FF2B5EF4-FFF2-40B4-BE49-F238E27FC236}">
              <a16:creationId xmlns:a16="http://schemas.microsoft.com/office/drawing/2014/main" id="{B90EDFB4-CC44-49CA-A4C7-8284AAEFF647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482" name="Text Box 1">
          <a:extLst>
            <a:ext uri="{FF2B5EF4-FFF2-40B4-BE49-F238E27FC236}">
              <a16:creationId xmlns:a16="http://schemas.microsoft.com/office/drawing/2014/main" id="{6CAA9A93-DFE0-452C-A2D8-F57207E5670B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483" name="Text Box 1">
          <a:extLst>
            <a:ext uri="{FF2B5EF4-FFF2-40B4-BE49-F238E27FC236}">
              <a16:creationId xmlns:a16="http://schemas.microsoft.com/office/drawing/2014/main" id="{7CB18190-E8F4-4DB2-A779-7DF70582C10F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484" name="Text Box 1">
          <a:extLst>
            <a:ext uri="{FF2B5EF4-FFF2-40B4-BE49-F238E27FC236}">
              <a16:creationId xmlns:a16="http://schemas.microsoft.com/office/drawing/2014/main" id="{12BBCFCE-B5C8-4454-9F10-CBBBB19BF3D8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132</xdr:row>
      <xdr:rowOff>0</xdr:rowOff>
    </xdr:from>
    <xdr:ext cx="57150" cy="809625"/>
    <xdr:sp macro="" textlink="">
      <xdr:nvSpPr>
        <xdr:cNvPr id="4485" name="Text Box 1">
          <a:extLst>
            <a:ext uri="{FF2B5EF4-FFF2-40B4-BE49-F238E27FC236}">
              <a16:creationId xmlns:a16="http://schemas.microsoft.com/office/drawing/2014/main" id="{67157B92-72E7-4646-912C-453873CD1465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132</xdr:row>
      <xdr:rowOff>0</xdr:rowOff>
    </xdr:from>
    <xdr:ext cx="57150" cy="809625"/>
    <xdr:sp macro="" textlink="">
      <xdr:nvSpPr>
        <xdr:cNvPr id="4486" name="Text Box 1">
          <a:extLst>
            <a:ext uri="{FF2B5EF4-FFF2-40B4-BE49-F238E27FC236}">
              <a16:creationId xmlns:a16="http://schemas.microsoft.com/office/drawing/2014/main" id="{25CC7543-515C-4493-87DE-3C9DFA7BE4BA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132</xdr:row>
      <xdr:rowOff>0</xdr:rowOff>
    </xdr:from>
    <xdr:ext cx="57150" cy="809625"/>
    <xdr:sp macro="" textlink="">
      <xdr:nvSpPr>
        <xdr:cNvPr id="4487" name="Text Box 1">
          <a:extLst>
            <a:ext uri="{FF2B5EF4-FFF2-40B4-BE49-F238E27FC236}">
              <a16:creationId xmlns:a16="http://schemas.microsoft.com/office/drawing/2014/main" id="{E7998368-2265-47B7-AB06-3D5D718C17D0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132</xdr:row>
      <xdr:rowOff>0</xdr:rowOff>
    </xdr:from>
    <xdr:ext cx="57150" cy="809625"/>
    <xdr:sp macro="" textlink="">
      <xdr:nvSpPr>
        <xdr:cNvPr id="4488" name="Text Box 1">
          <a:extLst>
            <a:ext uri="{FF2B5EF4-FFF2-40B4-BE49-F238E27FC236}">
              <a16:creationId xmlns:a16="http://schemas.microsoft.com/office/drawing/2014/main" id="{40665340-B0A3-44E2-A580-E6770230F6BD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132</xdr:row>
      <xdr:rowOff>0</xdr:rowOff>
    </xdr:from>
    <xdr:ext cx="57150" cy="809625"/>
    <xdr:sp macro="" textlink="">
      <xdr:nvSpPr>
        <xdr:cNvPr id="4489" name="Text Box 1">
          <a:extLst>
            <a:ext uri="{FF2B5EF4-FFF2-40B4-BE49-F238E27FC236}">
              <a16:creationId xmlns:a16="http://schemas.microsoft.com/office/drawing/2014/main" id="{7C30B782-3616-44F5-A03F-A14830A18929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132</xdr:row>
      <xdr:rowOff>0</xdr:rowOff>
    </xdr:from>
    <xdr:ext cx="57150" cy="809625"/>
    <xdr:sp macro="" textlink="">
      <xdr:nvSpPr>
        <xdr:cNvPr id="4490" name="Text Box 1">
          <a:extLst>
            <a:ext uri="{FF2B5EF4-FFF2-40B4-BE49-F238E27FC236}">
              <a16:creationId xmlns:a16="http://schemas.microsoft.com/office/drawing/2014/main" id="{ED5DC97D-9FBB-49DB-9F72-745B89B33128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491" name="Text Box 1">
          <a:extLst>
            <a:ext uri="{FF2B5EF4-FFF2-40B4-BE49-F238E27FC236}">
              <a16:creationId xmlns:a16="http://schemas.microsoft.com/office/drawing/2014/main" id="{9E26CACC-10C8-410E-AA89-498BE17732C5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492" name="Text Box 1">
          <a:extLst>
            <a:ext uri="{FF2B5EF4-FFF2-40B4-BE49-F238E27FC236}">
              <a16:creationId xmlns:a16="http://schemas.microsoft.com/office/drawing/2014/main" id="{2315412B-CD42-4896-A9ED-7DC683F4FE3A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493" name="Text Box 1">
          <a:extLst>
            <a:ext uri="{FF2B5EF4-FFF2-40B4-BE49-F238E27FC236}">
              <a16:creationId xmlns:a16="http://schemas.microsoft.com/office/drawing/2014/main" id="{5BFA5EF5-7D89-4387-8B64-DD13D5AB8945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494" name="Text Box 1">
          <a:extLst>
            <a:ext uri="{FF2B5EF4-FFF2-40B4-BE49-F238E27FC236}">
              <a16:creationId xmlns:a16="http://schemas.microsoft.com/office/drawing/2014/main" id="{F12443C4-1D9F-4731-AA99-BC0DFBC23908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495" name="Text Box 1">
          <a:extLst>
            <a:ext uri="{FF2B5EF4-FFF2-40B4-BE49-F238E27FC236}">
              <a16:creationId xmlns:a16="http://schemas.microsoft.com/office/drawing/2014/main" id="{DBEB6A0F-49AE-4DC3-AF96-24423591716B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496" name="Text Box 1">
          <a:extLst>
            <a:ext uri="{FF2B5EF4-FFF2-40B4-BE49-F238E27FC236}">
              <a16:creationId xmlns:a16="http://schemas.microsoft.com/office/drawing/2014/main" id="{ACD03DF0-7F0C-48A0-A65B-FF04D73F3DF3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497" name="Text Box 1">
          <a:extLst>
            <a:ext uri="{FF2B5EF4-FFF2-40B4-BE49-F238E27FC236}">
              <a16:creationId xmlns:a16="http://schemas.microsoft.com/office/drawing/2014/main" id="{B98F1258-CE5A-490B-A064-A8B1B29DD9CE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498" name="Text Box 1">
          <a:extLst>
            <a:ext uri="{FF2B5EF4-FFF2-40B4-BE49-F238E27FC236}">
              <a16:creationId xmlns:a16="http://schemas.microsoft.com/office/drawing/2014/main" id="{076E44C3-3E6A-469D-BB80-AECC3CF31178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499" name="Text Box 1">
          <a:extLst>
            <a:ext uri="{FF2B5EF4-FFF2-40B4-BE49-F238E27FC236}">
              <a16:creationId xmlns:a16="http://schemas.microsoft.com/office/drawing/2014/main" id="{532601F3-C6ED-43A9-9717-0B1E3D1F6E57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500" name="Text Box 1">
          <a:extLst>
            <a:ext uri="{FF2B5EF4-FFF2-40B4-BE49-F238E27FC236}">
              <a16:creationId xmlns:a16="http://schemas.microsoft.com/office/drawing/2014/main" id="{5D36D3BA-C03D-4C8C-8A57-2F8DD0BD6617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501" name="Text Box 1">
          <a:extLst>
            <a:ext uri="{FF2B5EF4-FFF2-40B4-BE49-F238E27FC236}">
              <a16:creationId xmlns:a16="http://schemas.microsoft.com/office/drawing/2014/main" id="{0376D61B-C239-4060-8E60-59AEE807EF03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502" name="Text Box 1">
          <a:extLst>
            <a:ext uri="{FF2B5EF4-FFF2-40B4-BE49-F238E27FC236}">
              <a16:creationId xmlns:a16="http://schemas.microsoft.com/office/drawing/2014/main" id="{9FA76444-D043-4D80-B1EA-83312984C8A9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503" name="Text Box 1">
          <a:extLst>
            <a:ext uri="{FF2B5EF4-FFF2-40B4-BE49-F238E27FC236}">
              <a16:creationId xmlns:a16="http://schemas.microsoft.com/office/drawing/2014/main" id="{52FDF956-D6AB-42F7-BA4F-73D31B4F98A2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504" name="Text Box 1">
          <a:extLst>
            <a:ext uri="{FF2B5EF4-FFF2-40B4-BE49-F238E27FC236}">
              <a16:creationId xmlns:a16="http://schemas.microsoft.com/office/drawing/2014/main" id="{6AE5D438-0DE0-46DE-93CF-BF89C6A8E357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505" name="Text Box 1">
          <a:extLst>
            <a:ext uri="{FF2B5EF4-FFF2-40B4-BE49-F238E27FC236}">
              <a16:creationId xmlns:a16="http://schemas.microsoft.com/office/drawing/2014/main" id="{A1B0038B-B83C-4330-8DB9-4E5E426DD49B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506" name="Text Box 1">
          <a:extLst>
            <a:ext uri="{FF2B5EF4-FFF2-40B4-BE49-F238E27FC236}">
              <a16:creationId xmlns:a16="http://schemas.microsoft.com/office/drawing/2014/main" id="{76425BCA-C53D-45EC-8BAA-A2EF88885F1D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507" name="Text Box 1">
          <a:extLst>
            <a:ext uri="{FF2B5EF4-FFF2-40B4-BE49-F238E27FC236}">
              <a16:creationId xmlns:a16="http://schemas.microsoft.com/office/drawing/2014/main" id="{A0C4DEB2-20DE-4CD9-A777-2F38945AFD96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508" name="Text Box 1">
          <a:extLst>
            <a:ext uri="{FF2B5EF4-FFF2-40B4-BE49-F238E27FC236}">
              <a16:creationId xmlns:a16="http://schemas.microsoft.com/office/drawing/2014/main" id="{080DB84C-C9DB-43F7-8D0A-645DD47F5ADF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509" name="Text Box 1">
          <a:extLst>
            <a:ext uri="{FF2B5EF4-FFF2-40B4-BE49-F238E27FC236}">
              <a16:creationId xmlns:a16="http://schemas.microsoft.com/office/drawing/2014/main" id="{5BE73D18-8A1D-447F-9A7A-5CF83D5ED450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510" name="Text Box 1">
          <a:extLst>
            <a:ext uri="{FF2B5EF4-FFF2-40B4-BE49-F238E27FC236}">
              <a16:creationId xmlns:a16="http://schemas.microsoft.com/office/drawing/2014/main" id="{A5BE51E7-5650-436B-9A29-7494623756DF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511" name="Text Box 1">
          <a:extLst>
            <a:ext uri="{FF2B5EF4-FFF2-40B4-BE49-F238E27FC236}">
              <a16:creationId xmlns:a16="http://schemas.microsoft.com/office/drawing/2014/main" id="{96288471-A20E-474B-8756-BBCE466EB51B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512" name="Text Box 1">
          <a:extLst>
            <a:ext uri="{FF2B5EF4-FFF2-40B4-BE49-F238E27FC236}">
              <a16:creationId xmlns:a16="http://schemas.microsoft.com/office/drawing/2014/main" id="{D6EA96F5-7155-4B57-923B-C92A3F284ADE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513" name="Text Box 1">
          <a:extLst>
            <a:ext uri="{FF2B5EF4-FFF2-40B4-BE49-F238E27FC236}">
              <a16:creationId xmlns:a16="http://schemas.microsoft.com/office/drawing/2014/main" id="{4DDC126C-1BB9-4919-BBDD-4E54679E5FE3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514" name="Text Box 1">
          <a:extLst>
            <a:ext uri="{FF2B5EF4-FFF2-40B4-BE49-F238E27FC236}">
              <a16:creationId xmlns:a16="http://schemas.microsoft.com/office/drawing/2014/main" id="{FC806643-5D4E-42DC-9953-1A935C4D1E3C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515" name="Text Box 1">
          <a:extLst>
            <a:ext uri="{FF2B5EF4-FFF2-40B4-BE49-F238E27FC236}">
              <a16:creationId xmlns:a16="http://schemas.microsoft.com/office/drawing/2014/main" id="{C5773E4F-02AF-455E-BBAC-FB1EBC308878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516" name="Text Box 1">
          <a:extLst>
            <a:ext uri="{FF2B5EF4-FFF2-40B4-BE49-F238E27FC236}">
              <a16:creationId xmlns:a16="http://schemas.microsoft.com/office/drawing/2014/main" id="{C68F5C07-40DF-42EB-8A2E-EE3773C5E077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517" name="Text Box 1">
          <a:extLst>
            <a:ext uri="{FF2B5EF4-FFF2-40B4-BE49-F238E27FC236}">
              <a16:creationId xmlns:a16="http://schemas.microsoft.com/office/drawing/2014/main" id="{8A7D5E58-943A-4FB8-A911-51A5BB924292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518" name="Text Box 1">
          <a:extLst>
            <a:ext uri="{FF2B5EF4-FFF2-40B4-BE49-F238E27FC236}">
              <a16:creationId xmlns:a16="http://schemas.microsoft.com/office/drawing/2014/main" id="{EB36D94C-6F08-4F5C-8117-C0C53EF271AC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519" name="Text Box 1">
          <a:extLst>
            <a:ext uri="{FF2B5EF4-FFF2-40B4-BE49-F238E27FC236}">
              <a16:creationId xmlns:a16="http://schemas.microsoft.com/office/drawing/2014/main" id="{5C797228-A9A7-4B54-8C16-30DAFA513E6D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520" name="Text Box 1">
          <a:extLst>
            <a:ext uri="{FF2B5EF4-FFF2-40B4-BE49-F238E27FC236}">
              <a16:creationId xmlns:a16="http://schemas.microsoft.com/office/drawing/2014/main" id="{C0B0A256-5C42-4A99-B7A8-CBE773863FD6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521" name="Text Box 1">
          <a:extLst>
            <a:ext uri="{FF2B5EF4-FFF2-40B4-BE49-F238E27FC236}">
              <a16:creationId xmlns:a16="http://schemas.microsoft.com/office/drawing/2014/main" id="{F8A6343E-3889-4FF7-8276-7F5A775CE03B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522" name="Text Box 1">
          <a:extLst>
            <a:ext uri="{FF2B5EF4-FFF2-40B4-BE49-F238E27FC236}">
              <a16:creationId xmlns:a16="http://schemas.microsoft.com/office/drawing/2014/main" id="{854E6C7B-6A80-4CC9-BDC8-DD1B8528AB36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523" name="Text Box 1">
          <a:extLst>
            <a:ext uri="{FF2B5EF4-FFF2-40B4-BE49-F238E27FC236}">
              <a16:creationId xmlns:a16="http://schemas.microsoft.com/office/drawing/2014/main" id="{B98779B8-6D56-40CC-8394-9339C15BD0A3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524" name="Text Box 1">
          <a:extLst>
            <a:ext uri="{FF2B5EF4-FFF2-40B4-BE49-F238E27FC236}">
              <a16:creationId xmlns:a16="http://schemas.microsoft.com/office/drawing/2014/main" id="{50DDAF02-867D-4F7E-91AD-C1F02C0B7419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525" name="Text Box 1">
          <a:extLst>
            <a:ext uri="{FF2B5EF4-FFF2-40B4-BE49-F238E27FC236}">
              <a16:creationId xmlns:a16="http://schemas.microsoft.com/office/drawing/2014/main" id="{C2404A0F-A9F7-499A-9E3A-0DFACB1915AF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526" name="Text Box 1">
          <a:extLst>
            <a:ext uri="{FF2B5EF4-FFF2-40B4-BE49-F238E27FC236}">
              <a16:creationId xmlns:a16="http://schemas.microsoft.com/office/drawing/2014/main" id="{67EFD097-6696-48F6-90A4-4799D9630830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527" name="Text Box 1">
          <a:extLst>
            <a:ext uri="{FF2B5EF4-FFF2-40B4-BE49-F238E27FC236}">
              <a16:creationId xmlns:a16="http://schemas.microsoft.com/office/drawing/2014/main" id="{2B609B38-07FF-415B-9407-7D1A864E92DD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528" name="Text Box 1">
          <a:extLst>
            <a:ext uri="{FF2B5EF4-FFF2-40B4-BE49-F238E27FC236}">
              <a16:creationId xmlns:a16="http://schemas.microsoft.com/office/drawing/2014/main" id="{AA961DE0-B826-42FE-9289-822615D98879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529" name="Text Box 1">
          <a:extLst>
            <a:ext uri="{FF2B5EF4-FFF2-40B4-BE49-F238E27FC236}">
              <a16:creationId xmlns:a16="http://schemas.microsoft.com/office/drawing/2014/main" id="{16A7D7E2-6B91-4662-97C6-B25F6E8F76B6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530" name="Text Box 1">
          <a:extLst>
            <a:ext uri="{FF2B5EF4-FFF2-40B4-BE49-F238E27FC236}">
              <a16:creationId xmlns:a16="http://schemas.microsoft.com/office/drawing/2014/main" id="{D07901F7-4241-4335-8340-B102DD3B285E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531" name="Text Box 1">
          <a:extLst>
            <a:ext uri="{FF2B5EF4-FFF2-40B4-BE49-F238E27FC236}">
              <a16:creationId xmlns:a16="http://schemas.microsoft.com/office/drawing/2014/main" id="{3B9F6F19-19F1-4227-8705-FF05A527A3CA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532" name="Text Box 1">
          <a:extLst>
            <a:ext uri="{FF2B5EF4-FFF2-40B4-BE49-F238E27FC236}">
              <a16:creationId xmlns:a16="http://schemas.microsoft.com/office/drawing/2014/main" id="{E0A0E7A2-F6EC-43D0-9193-89303E0C6B9C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533" name="Text Box 1">
          <a:extLst>
            <a:ext uri="{FF2B5EF4-FFF2-40B4-BE49-F238E27FC236}">
              <a16:creationId xmlns:a16="http://schemas.microsoft.com/office/drawing/2014/main" id="{26733BFA-8E37-492D-B3A4-404567CF7C58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534" name="Text Box 1">
          <a:extLst>
            <a:ext uri="{FF2B5EF4-FFF2-40B4-BE49-F238E27FC236}">
              <a16:creationId xmlns:a16="http://schemas.microsoft.com/office/drawing/2014/main" id="{B78DB2C7-9000-4CAA-A02A-FC2EFF05EAAB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535" name="Text Box 1">
          <a:extLst>
            <a:ext uri="{FF2B5EF4-FFF2-40B4-BE49-F238E27FC236}">
              <a16:creationId xmlns:a16="http://schemas.microsoft.com/office/drawing/2014/main" id="{03FB2AA5-AA5E-432A-863B-DD2CBE993568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536" name="Text Box 1">
          <a:extLst>
            <a:ext uri="{FF2B5EF4-FFF2-40B4-BE49-F238E27FC236}">
              <a16:creationId xmlns:a16="http://schemas.microsoft.com/office/drawing/2014/main" id="{816D2BE4-B27C-4C35-9D54-459C6014F097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537" name="Text Box 1">
          <a:extLst>
            <a:ext uri="{FF2B5EF4-FFF2-40B4-BE49-F238E27FC236}">
              <a16:creationId xmlns:a16="http://schemas.microsoft.com/office/drawing/2014/main" id="{2A7F3890-635A-47C4-9E63-26C9D7376FF9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538" name="Text Box 1">
          <a:extLst>
            <a:ext uri="{FF2B5EF4-FFF2-40B4-BE49-F238E27FC236}">
              <a16:creationId xmlns:a16="http://schemas.microsoft.com/office/drawing/2014/main" id="{E9F0C5E9-7A4F-45BC-8E85-589FD45741DD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132</xdr:row>
      <xdr:rowOff>0</xdr:rowOff>
    </xdr:from>
    <xdr:ext cx="57150" cy="809625"/>
    <xdr:sp macro="" textlink="">
      <xdr:nvSpPr>
        <xdr:cNvPr id="4539" name="Text Box 1">
          <a:extLst>
            <a:ext uri="{FF2B5EF4-FFF2-40B4-BE49-F238E27FC236}">
              <a16:creationId xmlns:a16="http://schemas.microsoft.com/office/drawing/2014/main" id="{1D70F13F-8D90-4EAA-8F1E-5EF207096637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132</xdr:row>
      <xdr:rowOff>0</xdr:rowOff>
    </xdr:from>
    <xdr:ext cx="57150" cy="809625"/>
    <xdr:sp macro="" textlink="">
      <xdr:nvSpPr>
        <xdr:cNvPr id="4540" name="Text Box 1">
          <a:extLst>
            <a:ext uri="{FF2B5EF4-FFF2-40B4-BE49-F238E27FC236}">
              <a16:creationId xmlns:a16="http://schemas.microsoft.com/office/drawing/2014/main" id="{1F4CE4FB-4FED-4512-9239-AEF4CDEF33C1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132</xdr:row>
      <xdr:rowOff>0</xdr:rowOff>
    </xdr:from>
    <xdr:ext cx="57150" cy="809625"/>
    <xdr:sp macro="" textlink="">
      <xdr:nvSpPr>
        <xdr:cNvPr id="4541" name="Text Box 1">
          <a:extLst>
            <a:ext uri="{FF2B5EF4-FFF2-40B4-BE49-F238E27FC236}">
              <a16:creationId xmlns:a16="http://schemas.microsoft.com/office/drawing/2014/main" id="{C58B1DFE-9B77-4A8F-8A04-9B740AF6237D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132</xdr:row>
      <xdr:rowOff>0</xdr:rowOff>
    </xdr:from>
    <xdr:ext cx="57150" cy="809625"/>
    <xdr:sp macro="" textlink="">
      <xdr:nvSpPr>
        <xdr:cNvPr id="4542" name="Text Box 1">
          <a:extLst>
            <a:ext uri="{FF2B5EF4-FFF2-40B4-BE49-F238E27FC236}">
              <a16:creationId xmlns:a16="http://schemas.microsoft.com/office/drawing/2014/main" id="{8687B430-491A-41D5-82A5-BB7D65F8AEAF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132</xdr:row>
      <xdr:rowOff>0</xdr:rowOff>
    </xdr:from>
    <xdr:ext cx="57150" cy="809625"/>
    <xdr:sp macro="" textlink="">
      <xdr:nvSpPr>
        <xdr:cNvPr id="4543" name="Text Box 1">
          <a:extLst>
            <a:ext uri="{FF2B5EF4-FFF2-40B4-BE49-F238E27FC236}">
              <a16:creationId xmlns:a16="http://schemas.microsoft.com/office/drawing/2014/main" id="{9ADF8055-581F-4F0B-A4D8-29D3CC276EB2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132</xdr:row>
      <xdr:rowOff>0</xdr:rowOff>
    </xdr:from>
    <xdr:ext cx="57150" cy="809625"/>
    <xdr:sp macro="" textlink="">
      <xdr:nvSpPr>
        <xdr:cNvPr id="4544" name="Text Box 1">
          <a:extLst>
            <a:ext uri="{FF2B5EF4-FFF2-40B4-BE49-F238E27FC236}">
              <a16:creationId xmlns:a16="http://schemas.microsoft.com/office/drawing/2014/main" id="{01559F30-33E7-43E9-8891-B9DB1B6CBD2D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545" name="Text Box 1">
          <a:extLst>
            <a:ext uri="{FF2B5EF4-FFF2-40B4-BE49-F238E27FC236}">
              <a16:creationId xmlns:a16="http://schemas.microsoft.com/office/drawing/2014/main" id="{886371FF-2EC2-4B2B-BBED-5029C3FA3DF3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546" name="Text Box 1">
          <a:extLst>
            <a:ext uri="{FF2B5EF4-FFF2-40B4-BE49-F238E27FC236}">
              <a16:creationId xmlns:a16="http://schemas.microsoft.com/office/drawing/2014/main" id="{2EE8642D-F6A1-4807-8536-334899E9F27F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547" name="Text Box 1">
          <a:extLst>
            <a:ext uri="{FF2B5EF4-FFF2-40B4-BE49-F238E27FC236}">
              <a16:creationId xmlns:a16="http://schemas.microsoft.com/office/drawing/2014/main" id="{546B3DCC-988A-4EAF-BC89-43404B6AA928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548" name="Text Box 1">
          <a:extLst>
            <a:ext uri="{FF2B5EF4-FFF2-40B4-BE49-F238E27FC236}">
              <a16:creationId xmlns:a16="http://schemas.microsoft.com/office/drawing/2014/main" id="{307FDE05-B556-486B-A8E5-2B5CD2D69945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549" name="Text Box 1">
          <a:extLst>
            <a:ext uri="{FF2B5EF4-FFF2-40B4-BE49-F238E27FC236}">
              <a16:creationId xmlns:a16="http://schemas.microsoft.com/office/drawing/2014/main" id="{ED450E51-49FE-434A-9554-8F413D50882F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550" name="Text Box 1">
          <a:extLst>
            <a:ext uri="{FF2B5EF4-FFF2-40B4-BE49-F238E27FC236}">
              <a16:creationId xmlns:a16="http://schemas.microsoft.com/office/drawing/2014/main" id="{B59EFC72-6A3D-480D-8CC8-919373FFC0A3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551" name="Text Box 1">
          <a:extLst>
            <a:ext uri="{FF2B5EF4-FFF2-40B4-BE49-F238E27FC236}">
              <a16:creationId xmlns:a16="http://schemas.microsoft.com/office/drawing/2014/main" id="{EC63B197-CAA4-4750-BB48-74A7C56D6A6E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552" name="Text Box 1">
          <a:extLst>
            <a:ext uri="{FF2B5EF4-FFF2-40B4-BE49-F238E27FC236}">
              <a16:creationId xmlns:a16="http://schemas.microsoft.com/office/drawing/2014/main" id="{41D87135-2D27-41C4-8A45-AE26DE7EE072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553" name="Text Box 1">
          <a:extLst>
            <a:ext uri="{FF2B5EF4-FFF2-40B4-BE49-F238E27FC236}">
              <a16:creationId xmlns:a16="http://schemas.microsoft.com/office/drawing/2014/main" id="{1F08DACF-F93D-46C5-B944-C854A050304E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554" name="Text Box 1">
          <a:extLst>
            <a:ext uri="{FF2B5EF4-FFF2-40B4-BE49-F238E27FC236}">
              <a16:creationId xmlns:a16="http://schemas.microsoft.com/office/drawing/2014/main" id="{85B6C5ED-4511-470B-9752-87F08E1F43D8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555" name="Text Box 1">
          <a:extLst>
            <a:ext uri="{FF2B5EF4-FFF2-40B4-BE49-F238E27FC236}">
              <a16:creationId xmlns:a16="http://schemas.microsoft.com/office/drawing/2014/main" id="{53D2052F-4E7A-4F56-8392-E157AD99B558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556" name="Text Box 1">
          <a:extLst>
            <a:ext uri="{FF2B5EF4-FFF2-40B4-BE49-F238E27FC236}">
              <a16:creationId xmlns:a16="http://schemas.microsoft.com/office/drawing/2014/main" id="{434BF033-E627-46A9-B21F-E3FA44664F60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557" name="Text Box 1">
          <a:extLst>
            <a:ext uri="{FF2B5EF4-FFF2-40B4-BE49-F238E27FC236}">
              <a16:creationId xmlns:a16="http://schemas.microsoft.com/office/drawing/2014/main" id="{FEDD99C3-8287-4E94-9270-31B25A1D5756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558" name="Text Box 1">
          <a:extLst>
            <a:ext uri="{FF2B5EF4-FFF2-40B4-BE49-F238E27FC236}">
              <a16:creationId xmlns:a16="http://schemas.microsoft.com/office/drawing/2014/main" id="{9E4AF829-155F-43BA-A502-6518237F24CF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559" name="Text Box 1">
          <a:extLst>
            <a:ext uri="{FF2B5EF4-FFF2-40B4-BE49-F238E27FC236}">
              <a16:creationId xmlns:a16="http://schemas.microsoft.com/office/drawing/2014/main" id="{2FE82B01-AC33-4145-B819-6386C4A99C71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560" name="Text Box 1">
          <a:extLst>
            <a:ext uri="{FF2B5EF4-FFF2-40B4-BE49-F238E27FC236}">
              <a16:creationId xmlns:a16="http://schemas.microsoft.com/office/drawing/2014/main" id="{5ABC6942-C7E7-4DC5-93A1-9DBC749D7162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561" name="Text Box 1">
          <a:extLst>
            <a:ext uri="{FF2B5EF4-FFF2-40B4-BE49-F238E27FC236}">
              <a16:creationId xmlns:a16="http://schemas.microsoft.com/office/drawing/2014/main" id="{CCCE8603-86B1-4E75-AA3E-52117838812A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562" name="Text Box 1">
          <a:extLst>
            <a:ext uri="{FF2B5EF4-FFF2-40B4-BE49-F238E27FC236}">
              <a16:creationId xmlns:a16="http://schemas.microsoft.com/office/drawing/2014/main" id="{C631059A-7A32-4F60-A157-34CB11963E07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563" name="Text Box 1">
          <a:extLst>
            <a:ext uri="{FF2B5EF4-FFF2-40B4-BE49-F238E27FC236}">
              <a16:creationId xmlns:a16="http://schemas.microsoft.com/office/drawing/2014/main" id="{12E00789-AD8A-446E-B9CF-5A894D7F1C22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564" name="Text Box 1">
          <a:extLst>
            <a:ext uri="{FF2B5EF4-FFF2-40B4-BE49-F238E27FC236}">
              <a16:creationId xmlns:a16="http://schemas.microsoft.com/office/drawing/2014/main" id="{34374017-EE21-4AA5-B4CB-AE11224CCD76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565" name="Text Box 1">
          <a:extLst>
            <a:ext uri="{FF2B5EF4-FFF2-40B4-BE49-F238E27FC236}">
              <a16:creationId xmlns:a16="http://schemas.microsoft.com/office/drawing/2014/main" id="{472A8A5C-557D-486E-B34B-46C3901B74E1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566" name="Text Box 1">
          <a:extLst>
            <a:ext uri="{FF2B5EF4-FFF2-40B4-BE49-F238E27FC236}">
              <a16:creationId xmlns:a16="http://schemas.microsoft.com/office/drawing/2014/main" id="{A2E7FD99-B61A-4A35-94AD-A26EDF9BF244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567" name="Text Box 1">
          <a:extLst>
            <a:ext uri="{FF2B5EF4-FFF2-40B4-BE49-F238E27FC236}">
              <a16:creationId xmlns:a16="http://schemas.microsoft.com/office/drawing/2014/main" id="{053C993D-8419-4DD0-B618-C57DF0D18ACB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568" name="Text Box 1">
          <a:extLst>
            <a:ext uri="{FF2B5EF4-FFF2-40B4-BE49-F238E27FC236}">
              <a16:creationId xmlns:a16="http://schemas.microsoft.com/office/drawing/2014/main" id="{C7163170-9946-404D-AA60-2B77E2D9B658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569" name="Text Box 1">
          <a:extLst>
            <a:ext uri="{FF2B5EF4-FFF2-40B4-BE49-F238E27FC236}">
              <a16:creationId xmlns:a16="http://schemas.microsoft.com/office/drawing/2014/main" id="{59BD251C-6EFA-4B50-8CD3-752B063943CF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570" name="Text Box 1">
          <a:extLst>
            <a:ext uri="{FF2B5EF4-FFF2-40B4-BE49-F238E27FC236}">
              <a16:creationId xmlns:a16="http://schemas.microsoft.com/office/drawing/2014/main" id="{C48EDA7B-FA7D-4451-AEB7-4BA23D582427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571" name="Text Box 1">
          <a:extLst>
            <a:ext uri="{FF2B5EF4-FFF2-40B4-BE49-F238E27FC236}">
              <a16:creationId xmlns:a16="http://schemas.microsoft.com/office/drawing/2014/main" id="{844EF6E0-7428-4D43-A474-BF57C6611CCA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572" name="Text Box 1">
          <a:extLst>
            <a:ext uri="{FF2B5EF4-FFF2-40B4-BE49-F238E27FC236}">
              <a16:creationId xmlns:a16="http://schemas.microsoft.com/office/drawing/2014/main" id="{D9C5D4EE-4A57-48BA-8630-5B0205109B6B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573" name="Text Box 1">
          <a:extLst>
            <a:ext uri="{FF2B5EF4-FFF2-40B4-BE49-F238E27FC236}">
              <a16:creationId xmlns:a16="http://schemas.microsoft.com/office/drawing/2014/main" id="{78E530FB-B349-4CBD-9C80-237C16A4D62F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574" name="Text Box 1">
          <a:extLst>
            <a:ext uri="{FF2B5EF4-FFF2-40B4-BE49-F238E27FC236}">
              <a16:creationId xmlns:a16="http://schemas.microsoft.com/office/drawing/2014/main" id="{3B1B5885-5D4F-4602-BF9A-81FDDCAFEFC6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575" name="Text Box 1">
          <a:extLst>
            <a:ext uri="{FF2B5EF4-FFF2-40B4-BE49-F238E27FC236}">
              <a16:creationId xmlns:a16="http://schemas.microsoft.com/office/drawing/2014/main" id="{403BB2FE-4AC0-4888-BD13-C583BC94191A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576" name="Text Box 1">
          <a:extLst>
            <a:ext uri="{FF2B5EF4-FFF2-40B4-BE49-F238E27FC236}">
              <a16:creationId xmlns:a16="http://schemas.microsoft.com/office/drawing/2014/main" id="{2706602D-2C35-480D-8933-21856DE01B41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577" name="Text Box 1">
          <a:extLst>
            <a:ext uri="{FF2B5EF4-FFF2-40B4-BE49-F238E27FC236}">
              <a16:creationId xmlns:a16="http://schemas.microsoft.com/office/drawing/2014/main" id="{708347BB-BC01-40F6-BA10-2A75084C27BD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578" name="Text Box 1">
          <a:extLst>
            <a:ext uri="{FF2B5EF4-FFF2-40B4-BE49-F238E27FC236}">
              <a16:creationId xmlns:a16="http://schemas.microsoft.com/office/drawing/2014/main" id="{1B2B3447-CD09-4B66-8F11-01BFC7D503B7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579" name="Text Box 1">
          <a:extLst>
            <a:ext uri="{FF2B5EF4-FFF2-40B4-BE49-F238E27FC236}">
              <a16:creationId xmlns:a16="http://schemas.microsoft.com/office/drawing/2014/main" id="{5D76F4F6-06A0-4BE9-ACBF-99907FAEA9D2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580" name="Text Box 1">
          <a:extLst>
            <a:ext uri="{FF2B5EF4-FFF2-40B4-BE49-F238E27FC236}">
              <a16:creationId xmlns:a16="http://schemas.microsoft.com/office/drawing/2014/main" id="{EE9A81D0-EB8A-412D-A7A1-7B423E875700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581" name="Text Box 1">
          <a:extLst>
            <a:ext uri="{FF2B5EF4-FFF2-40B4-BE49-F238E27FC236}">
              <a16:creationId xmlns:a16="http://schemas.microsoft.com/office/drawing/2014/main" id="{0E0B11BF-42E1-4335-B762-EE1A3260D84C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582" name="Text Box 1">
          <a:extLst>
            <a:ext uri="{FF2B5EF4-FFF2-40B4-BE49-F238E27FC236}">
              <a16:creationId xmlns:a16="http://schemas.microsoft.com/office/drawing/2014/main" id="{4B8EC3FF-002C-4009-A55E-7B6FFB3B4E3D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583" name="Text Box 1">
          <a:extLst>
            <a:ext uri="{FF2B5EF4-FFF2-40B4-BE49-F238E27FC236}">
              <a16:creationId xmlns:a16="http://schemas.microsoft.com/office/drawing/2014/main" id="{449784D4-29EF-42DC-8AB8-09892859B403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584" name="Text Box 1">
          <a:extLst>
            <a:ext uri="{FF2B5EF4-FFF2-40B4-BE49-F238E27FC236}">
              <a16:creationId xmlns:a16="http://schemas.microsoft.com/office/drawing/2014/main" id="{7E8E194E-BF4B-4A8E-879F-A635EE95C0CA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585" name="Text Box 1">
          <a:extLst>
            <a:ext uri="{FF2B5EF4-FFF2-40B4-BE49-F238E27FC236}">
              <a16:creationId xmlns:a16="http://schemas.microsoft.com/office/drawing/2014/main" id="{1BC2C7D7-9B2E-4B3F-AEBF-B00BBB1E8FE8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586" name="Text Box 1">
          <a:extLst>
            <a:ext uri="{FF2B5EF4-FFF2-40B4-BE49-F238E27FC236}">
              <a16:creationId xmlns:a16="http://schemas.microsoft.com/office/drawing/2014/main" id="{61E76087-8033-493D-AB60-234FF10BD484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587" name="Text Box 1">
          <a:extLst>
            <a:ext uri="{FF2B5EF4-FFF2-40B4-BE49-F238E27FC236}">
              <a16:creationId xmlns:a16="http://schemas.microsoft.com/office/drawing/2014/main" id="{9DB21423-C771-4BD5-A5D8-118C5EFE849D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588" name="Text Box 1">
          <a:extLst>
            <a:ext uri="{FF2B5EF4-FFF2-40B4-BE49-F238E27FC236}">
              <a16:creationId xmlns:a16="http://schemas.microsoft.com/office/drawing/2014/main" id="{E8A36C09-E47C-4035-A90A-7876270BCC10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589" name="Text Box 1">
          <a:extLst>
            <a:ext uri="{FF2B5EF4-FFF2-40B4-BE49-F238E27FC236}">
              <a16:creationId xmlns:a16="http://schemas.microsoft.com/office/drawing/2014/main" id="{7BB76E62-8ABB-4FEA-B8B0-2B294D0B696B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590" name="Text Box 1">
          <a:extLst>
            <a:ext uri="{FF2B5EF4-FFF2-40B4-BE49-F238E27FC236}">
              <a16:creationId xmlns:a16="http://schemas.microsoft.com/office/drawing/2014/main" id="{7590A012-5050-405E-8770-77BB63D1FDF0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591" name="Text Box 1">
          <a:extLst>
            <a:ext uri="{FF2B5EF4-FFF2-40B4-BE49-F238E27FC236}">
              <a16:creationId xmlns:a16="http://schemas.microsoft.com/office/drawing/2014/main" id="{F70C85C3-49A7-4E23-8601-DFDAE37884C2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592" name="Text Box 1">
          <a:extLst>
            <a:ext uri="{FF2B5EF4-FFF2-40B4-BE49-F238E27FC236}">
              <a16:creationId xmlns:a16="http://schemas.microsoft.com/office/drawing/2014/main" id="{079B0607-DD38-4E0B-A8AC-D7A9AD2E9FD1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132</xdr:row>
      <xdr:rowOff>0</xdr:rowOff>
    </xdr:from>
    <xdr:ext cx="57150" cy="809625"/>
    <xdr:sp macro="" textlink="">
      <xdr:nvSpPr>
        <xdr:cNvPr id="4593" name="Text Box 1">
          <a:extLst>
            <a:ext uri="{FF2B5EF4-FFF2-40B4-BE49-F238E27FC236}">
              <a16:creationId xmlns:a16="http://schemas.microsoft.com/office/drawing/2014/main" id="{C06BF2CC-8C31-4D4E-AF5B-D5BEB54176F4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132</xdr:row>
      <xdr:rowOff>0</xdr:rowOff>
    </xdr:from>
    <xdr:ext cx="57150" cy="809625"/>
    <xdr:sp macro="" textlink="">
      <xdr:nvSpPr>
        <xdr:cNvPr id="4594" name="Text Box 1">
          <a:extLst>
            <a:ext uri="{FF2B5EF4-FFF2-40B4-BE49-F238E27FC236}">
              <a16:creationId xmlns:a16="http://schemas.microsoft.com/office/drawing/2014/main" id="{1909C9A7-FD1D-4E11-B171-8537BD76770A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132</xdr:row>
      <xdr:rowOff>0</xdr:rowOff>
    </xdr:from>
    <xdr:ext cx="57150" cy="809625"/>
    <xdr:sp macro="" textlink="">
      <xdr:nvSpPr>
        <xdr:cNvPr id="4595" name="Text Box 1">
          <a:extLst>
            <a:ext uri="{FF2B5EF4-FFF2-40B4-BE49-F238E27FC236}">
              <a16:creationId xmlns:a16="http://schemas.microsoft.com/office/drawing/2014/main" id="{E1C76C86-C9F3-43B2-A9CC-B82F49D211E6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132</xdr:row>
      <xdr:rowOff>0</xdr:rowOff>
    </xdr:from>
    <xdr:ext cx="57150" cy="809625"/>
    <xdr:sp macro="" textlink="">
      <xdr:nvSpPr>
        <xdr:cNvPr id="4596" name="Text Box 1">
          <a:extLst>
            <a:ext uri="{FF2B5EF4-FFF2-40B4-BE49-F238E27FC236}">
              <a16:creationId xmlns:a16="http://schemas.microsoft.com/office/drawing/2014/main" id="{CD2F0D78-924C-4BEB-8A66-0D93D3451E9A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132</xdr:row>
      <xdr:rowOff>0</xdr:rowOff>
    </xdr:from>
    <xdr:ext cx="57150" cy="809625"/>
    <xdr:sp macro="" textlink="">
      <xdr:nvSpPr>
        <xdr:cNvPr id="4597" name="Text Box 1">
          <a:extLst>
            <a:ext uri="{FF2B5EF4-FFF2-40B4-BE49-F238E27FC236}">
              <a16:creationId xmlns:a16="http://schemas.microsoft.com/office/drawing/2014/main" id="{A6A9A5AC-4103-412C-8106-6B0C68DB35D5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132</xdr:row>
      <xdr:rowOff>0</xdr:rowOff>
    </xdr:from>
    <xdr:ext cx="57150" cy="809625"/>
    <xdr:sp macro="" textlink="">
      <xdr:nvSpPr>
        <xdr:cNvPr id="4598" name="Text Box 1">
          <a:extLst>
            <a:ext uri="{FF2B5EF4-FFF2-40B4-BE49-F238E27FC236}">
              <a16:creationId xmlns:a16="http://schemas.microsoft.com/office/drawing/2014/main" id="{A1EB5368-0109-482F-9C08-D62A4E813D51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599" name="Text Box 1">
          <a:extLst>
            <a:ext uri="{FF2B5EF4-FFF2-40B4-BE49-F238E27FC236}">
              <a16:creationId xmlns:a16="http://schemas.microsoft.com/office/drawing/2014/main" id="{C8F0C248-44E2-486C-82A8-F8AFB262DEAD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600" name="Text Box 1">
          <a:extLst>
            <a:ext uri="{FF2B5EF4-FFF2-40B4-BE49-F238E27FC236}">
              <a16:creationId xmlns:a16="http://schemas.microsoft.com/office/drawing/2014/main" id="{8A0B7478-ADC5-4097-AB50-D4F988844AAE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601" name="Text Box 1">
          <a:extLst>
            <a:ext uri="{FF2B5EF4-FFF2-40B4-BE49-F238E27FC236}">
              <a16:creationId xmlns:a16="http://schemas.microsoft.com/office/drawing/2014/main" id="{FE5CAEA6-F866-4633-B0CB-9C5D2FAE2C1F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602" name="Text Box 1">
          <a:extLst>
            <a:ext uri="{FF2B5EF4-FFF2-40B4-BE49-F238E27FC236}">
              <a16:creationId xmlns:a16="http://schemas.microsoft.com/office/drawing/2014/main" id="{DD463EA6-0C9B-49C6-9B15-B6E7D81974C0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603" name="Text Box 1">
          <a:extLst>
            <a:ext uri="{FF2B5EF4-FFF2-40B4-BE49-F238E27FC236}">
              <a16:creationId xmlns:a16="http://schemas.microsoft.com/office/drawing/2014/main" id="{FED3BDD4-E8CC-4F1B-9477-85803705A5EE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604" name="Text Box 1">
          <a:extLst>
            <a:ext uri="{FF2B5EF4-FFF2-40B4-BE49-F238E27FC236}">
              <a16:creationId xmlns:a16="http://schemas.microsoft.com/office/drawing/2014/main" id="{61285FF0-067F-4CE4-BBF6-31B7AFFCCEF7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605" name="Text Box 1">
          <a:extLst>
            <a:ext uri="{FF2B5EF4-FFF2-40B4-BE49-F238E27FC236}">
              <a16:creationId xmlns:a16="http://schemas.microsoft.com/office/drawing/2014/main" id="{ECF48365-73C5-42AE-B4D9-5EE849E6DC04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606" name="Text Box 1">
          <a:extLst>
            <a:ext uri="{FF2B5EF4-FFF2-40B4-BE49-F238E27FC236}">
              <a16:creationId xmlns:a16="http://schemas.microsoft.com/office/drawing/2014/main" id="{5352C58F-7F09-4085-9A71-81A016B4399E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607" name="Text Box 1">
          <a:extLst>
            <a:ext uri="{FF2B5EF4-FFF2-40B4-BE49-F238E27FC236}">
              <a16:creationId xmlns:a16="http://schemas.microsoft.com/office/drawing/2014/main" id="{ECBEB809-4991-49B2-8291-D7B363FF7702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608" name="Text Box 1">
          <a:extLst>
            <a:ext uri="{FF2B5EF4-FFF2-40B4-BE49-F238E27FC236}">
              <a16:creationId xmlns:a16="http://schemas.microsoft.com/office/drawing/2014/main" id="{800DBA80-AA7D-46D5-94AE-876BC8E364AF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609" name="Text Box 1">
          <a:extLst>
            <a:ext uri="{FF2B5EF4-FFF2-40B4-BE49-F238E27FC236}">
              <a16:creationId xmlns:a16="http://schemas.microsoft.com/office/drawing/2014/main" id="{54FF3D09-EDB6-44C7-ABC6-0E485123F453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610" name="Text Box 1">
          <a:extLst>
            <a:ext uri="{FF2B5EF4-FFF2-40B4-BE49-F238E27FC236}">
              <a16:creationId xmlns:a16="http://schemas.microsoft.com/office/drawing/2014/main" id="{4A121804-7936-49A9-B85D-FFE682ECD1B7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611" name="Text Box 1">
          <a:extLst>
            <a:ext uri="{FF2B5EF4-FFF2-40B4-BE49-F238E27FC236}">
              <a16:creationId xmlns:a16="http://schemas.microsoft.com/office/drawing/2014/main" id="{B2C5E1DB-46E8-44EF-92D6-BF149182C9AC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612" name="Text Box 1">
          <a:extLst>
            <a:ext uri="{FF2B5EF4-FFF2-40B4-BE49-F238E27FC236}">
              <a16:creationId xmlns:a16="http://schemas.microsoft.com/office/drawing/2014/main" id="{A32D535E-AF8A-4EBA-8CB1-EB67A956D15E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613" name="Text Box 1">
          <a:extLst>
            <a:ext uri="{FF2B5EF4-FFF2-40B4-BE49-F238E27FC236}">
              <a16:creationId xmlns:a16="http://schemas.microsoft.com/office/drawing/2014/main" id="{92353382-32C2-43EB-8092-FEC7CA6141D2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614" name="Text Box 1">
          <a:extLst>
            <a:ext uri="{FF2B5EF4-FFF2-40B4-BE49-F238E27FC236}">
              <a16:creationId xmlns:a16="http://schemas.microsoft.com/office/drawing/2014/main" id="{C8B909C5-ADD1-4B18-8225-3B477E87110B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615" name="Text Box 1">
          <a:extLst>
            <a:ext uri="{FF2B5EF4-FFF2-40B4-BE49-F238E27FC236}">
              <a16:creationId xmlns:a16="http://schemas.microsoft.com/office/drawing/2014/main" id="{99A06C92-553E-47FB-A6AA-4C1C2F4DCC4D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616" name="Text Box 1">
          <a:extLst>
            <a:ext uri="{FF2B5EF4-FFF2-40B4-BE49-F238E27FC236}">
              <a16:creationId xmlns:a16="http://schemas.microsoft.com/office/drawing/2014/main" id="{E3313E24-C4A2-46A0-8E53-E0E1E501C0DD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617" name="Text Box 1">
          <a:extLst>
            <a:ext uri="{FF2B5EF4-FFF2-40B4-BE49-F238E27FC236}">
              <a16:creationId xmlns:a16="http://schemas.microsoft.com/office/drawing/2014/main" id="{11E6B0AF-9181-4C4D-9DCC-8FED38548E08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618" name="Text Box 1">
          <a:extLst>
            <a:ext uri="{FF2B5EF4-FFF2-40B4-BE49-F238E27FC236}">
              <a16:creationId xmlns:a16="http://schemas.microsoft.com/office/drawing/2014/main" id="{B3396A70-EDD2-4089-804C-9E36F57721DF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619" name="Text Box 1">
          <a:extLst>
            <a:ext uri="{FF2B5EF4-FFF2-40B4-BE49-F238E27FC236}">
              <a16:creationId xmlns:a16="http://schemas.microsoft.com/office/drawing/2014/main" id="{51F15737-5636-4375-AD0F-8257CD6E8886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620" name="Text Box 1">
          <a:extLst>
            <a:ext uri="{FF2B5EF4-FFF2-40B4-BE49-F238E27FC236}">
              <a16:creationId xmlns:a16="http://schemas.microsoft.com/office/drawing/2014/main" id="{065729D5-9B86-40D8-8410-FFD7DF623427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621" name="Text Box 1">
          <a:extLst>
            <a:ext uri="{FF2B5EF4-FFF2-40B4-BE49-F238E27FC236}">
              <a16:creationId xmlns:a16="http://schemas.microsoft.com/office/drawing/2014/main" id="{28040307-7811-4D7F-A3C6-3C0C81BA9109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622" name="Text Box 1">
          <a:extLst>
            <a:ext uri="{FF2B5EF4-FFF2-40B4-BE49-F238E27FC236}">
              <a16:creationId xmlns:a16="http://schemas.microsoft.com/office/drawing/2014/main" id="{803C8606-07E1-4461-AAF4-DA663C58BAB3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623" name="Text Box 1">
          <a:extLst>
            <a:ext uri="{FF2B5EF4-FFF2-40B4-BE49-F238E27FC236}">
              <a16:creationId xmlns:a16="http://schemas.microsoft.com/office/drawing/2014/main" id="{E0449DEE-04B8-4BE0-B8D1-AB8E89FC2298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624" name="Text Box 1">
          <a:extLst>
            <a:ext uri="{FF2B5EF4-FFF2-40B4-BE49-F238E27FC236}">
              <a16:creationId xmlns:a16="http://schemas.microsoft.com/office/drawing/2014/main" id="{ABCC9F01-5A46-42BA-A71A-2B3BC9C9E901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625" name="Text Box 1">
          <a:extLst>
            <a:ext uri="{FF2B5EF4-FFF2-40B4-BE49-F238E27FC236}">
              <a16:creationId xmlns:a16="http://schemas.microsoft.com/office/drawing/2014/main" id="{235FA301-C5BE-4817-96DB-8BCF4C17C1B1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626" name="Text Box 1">
          <a:extLst>
            <a:ext uri="{FF2B5EF4-FFF2-40B4-BE49-F238E27FC236}">
              <a16:creationId xmlns:a16="http://schemas.microsoft.com/office/drawing/2014/main" id="{585FEFFF-8AF9-4E40-A830-F9C8874527AF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627" name="Text Box 1">
          <a:extLst>
            <a:ext uri="{FF2B5EF4-FFF2-40B4-BE49-F238E27FC236}">
              <a16:creationId xmlns:a16="http://schemas.microsoft.com/office/drawing/2014/main" id="{C9BAB1C1-A80C-49B3-9C66-AC05AEA95983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628" name="Text Box 1">
          <a:extLst>
            <a:ext uri="{FF2B5EF4-FFF2-40B4-BE49-F238E27FC236}">
              <a16:creationId xmlns:a16="http://schemas.microsoft.com/office/drawing/2014/main" id="{F139CB64-5696-4B5A-BC7D-09C3C09D2CBE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629" name="Text Box 1">
          <a:extLst>
            <a:ext uri="{FF2B5EF4-FFF2-40B4-BE49-F238E27FC236}">
              <a16:creationId xmlns:a16="http://schemas.microsoft.com/office/drawing/2014/main" id="{3B7D6E8D-3344-4491-8377-A76E44D045C5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630" name="Text Box 1">
          <a:extLst>
            <a:ext uri="{FF2B5EF4-FFF2-40B4-BE49-F238E27FC236}">
              <a16:creationId xmlns:a16="http://schemas.microsoft.com/office/drawing/2014/main" id="{0AAFA36F-F8A1-4DC4-B897-FD9517A7863F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631" name="Text Box 1">
          <a:extLst>
            <a:ext uri="{FF2B5EF4-FFF2-40B4-BE49-F238E27FC236}">
              <a16:creationId xmlns:a16="http://schemas.microsoft.com/office/drawing/2014/main" id="{AE3C85D5-BA20-4CFD-8531-6A956160499C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632" name="Text Box 1">
          <a:extLst>
            <a:ext uri="{FF2B5EF4-FFF2-40B4-BE49-F238E27FC236}">
              <a16:creationId xmlns:a16="http://schemas.microsoft.com/office/drawing/2014/main" id="{FD062EF7-5EE8-49D3-930C-83679FB2DCD9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633" name="Text Box 1">
          <a:extLst>
            <a:ext uri="{FF2B5EF4-FFF2-40B4-BE49-F238E27FC236}">
              <a16:creationId xmlns:a16="http://schemas.microsoft.com/office/drawing/2014/main" id="{5BF6D0F3-6604-4747-BEE9-EB7D4DE1F2D6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634" name="Text Box 1">
          <a:extLst>
            <a:ext uri="{FF2B5EF4-FFF2-40B4-BE49-F238E27FC236}">
              <a16:creationId xmlns:a16="http://schemas.microsoft.com/office/drawing/2014/main" id="{45A65645-C541-4488-AFDF-E278269AA5A4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635" name="Text Box 1">
          <a:extLst>
            <a:ext uri="{FF2B5EF4-FFF2-40B4-BE49-F238E27FC236}">
              <a16:creationId xmlns:a16="http://schemas.microsoft.com/office/drawing/2014/main" id="{56D04787-3A59-4402-BAA0-4DF092D4A184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636" name="Text Box 1">
          <a:extLst>
            <a:ext uri="{FF2B5EF4-FFF2-40B4-BE49-F238E27FC236}">
              <a16:creationId xmlns:a16="http://schemas.microsoft.com/office/drawing/2014/main" id="{6E0F3A53-92B0-4331-BF87-2F852F306191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637" name="Text Box 1">
          <a:extLst>
            <a:ext uri="{FF2B5EF4-FFF2-40B4-BE49-F238E27FC236}">
              <a16:creationId xmlns:a16="http://schemas.microsoft.com/office/drawing/2014/main" id="{755A0002-A54E-41EC-8607-A895D1F77147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638" name="Text Box 1">
          <a:extLst>
            <a:ext uri="{FF2B5EF4-FFF2-40B4-BE49-F238E27FC236}">
              <a16:creationId xmlns:a16="http://schemas.microsoft.com/office/drawing/2014/main" id="{62D93B6F-81AE-4D78-977F-0C9BA90635A0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639" name="Text Box 1">
          <a:extLst>
            <a:ext uri="{FF2B5EF4-FFF2-40B4-BE49-F238E27FC236}">
              <a16:creationId xmlns:a16="http://schemas.microsoft.com/office/drawing/2014/main" id="{1416608F-D882-4E84-81FA-1CE43BD8D777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640" name="Text Box 1">
          <a:extLst>
            <a:ext uri="{FF2B5EF4-FFF2-40B4-BE49-F238E27FC236}">
              <a16:creationId xmlns:a16="http://schemas.microsoft.com/office/drawing/2014/main" id="{70956A53-6945-4EDE-9788-1FFDBB02017F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641" name="Text Box 1">
          <a:extLst>
            <a:ext uri="{FF2B5EF4-FFF2-40B4-BE49-F238E27FC236}">
              <a16:creationId xmlns:a16="http://schemas.microsoft.com/office/drawing/2014/main" id="{EF4C7372-B264-45B0-9578-DF68793F129E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642" name="Text Box 1">
          <a:extLst>
            <a:ext uri="{FF2B5EF4-FFF2-40B4-BE49-F238E27FC236}">
              <a16:creationId xmlns:a16="http://schemas.microsoft.com/office/drawing/2014/main" id="{22A44D06-F615-4498-AED4-02F3F143D373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643" name="Text Box 1">
          <a:extLst>
            <a:ext uri="{FF2B5EF4-FFF2-40B4-BE49-F238E27FC236}">
              <a16:creationId xmlns:a16="http://schemas.microsoft.com/office/drawing/2014/main" id="{BB61C26C-9847-4AC2-BC57-4EAF202C1E91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644" name="Text Box 1">
          <a:extLst>
            <a:ext uri="{FF2B5EF4-FFF2-40B4-BE49-F238E27FC236}">
              <a16:creationId xmlns:a16="http://schemas.microsoft.com/office/drawing/2014/main" id="{A3BE70BC-1B88-4ECB-A6FC-906EFD374F39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645" name="Text Box 1">
          <a:extLst>
            <a:ext uri="{FF2B5EF4-FFF2-40B4-BE49-F238E27FC236}">
              <a16:creationId xmlns:a16="http://schemas.microsoft.com/office/drawing/2014/main" id="{2D91D1B6-979F-4ADD-891B-3A7EE6C2DACA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646" name="Text Box 1">
          <a:extLst>
            <a:ext uri="{FF2B5EF4-FFF2-40B4-BE49-F238E27FC236}">
              <a16:creationId xmlns:a16="http://schemas.microsoft.com/office/drawing/2014/main" id="{B7C378B2-A0D6-4791-8E95-3594D618286D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132</xdr:row>
      <xdr:rowOff>0</xdr:rowOff>
    </xdr:from>
    <xdr:ext cx="57150" cy="809625"/>
    <xdr:sp macro="" textlink="">
      <xdr:nvSpPr>
        <xdr:cNvPr id="4647" name="Text Box 1">
          <a:extLst>
            <a:ext uri="{FF2B5EF4-FFF2-40B4-BE49-F238E27FC236}">
              <a16:creationId xmlns:a16="http://schemas.microsoft.com/office/drawing/2014/main" id="{14F953B5-8539-448B-B7BF-C888DFC43618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132</xdr:row>
      <xdr:rowOff>0</xdr:rowOff>
    </xdr:from>
    <xdr:ext cx="57150" cy="809625"/>
    <xdr:sp macro="" textlink="">
      <xdr:nvSpPr>
        <xdr:cNvPr id="4648" name="Text Box 1">
          <a:extLst>
            <a:ext uri="{FF2B5EF4-FFF2-40B4-BE49-F238E27FC236}">
              <a16:creationId xmlns:a16="http://schemas.microsoft.com/office/drawing/2014/main" id="{3224CA7F-5347-402C-A952-7EDC8098FC3C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132</xdr:row>
      <xdr:rowOff>0</xdr:rowOff>
    </xdr:from>
    <xdr:ext cx="57150" cy="809625"/>
    <xdr:sp macro="" textlink="">
      <xdr:nvSpPr>
        <xdr:cNvPr id="4649" name="Text Box 1">
          <a:extLst>
            <a:ext uri="{FF2B5EF4-FFF2-40B4-BE49-F238E27FC236}">
              <a16:creationId xmlns:a16="http://schemas.microsoft.com/office/drawing/2014/main" id="{26D1C8F0-19F7-4D31-ADCD-7C9AAC190F3E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132</xdr:row>
      <xdr:rowOff>0</xdr:rowOff>
    </xdr:from>
    <xdr:ext cx="57150" cy="809625"/>
    <xdr:sp macro="" textlink="">
      <xdr:nvSpPr>
        <xdr:cNvPr id="4650" name="Text Box 1">
          <a:extLst>
            <a:ext uri="{FF2B5EF4-FFF2-40B4-BE49-F238E27FC236}">
              <a16:creationId xmlns:a16="http://schemas.microsoft.com/office/drawing/2014/main" id="{B53F7988-A31B-477C-A689-342B0C8002C4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132</xdr:row>
      <xdr:rowOff>0</xdr:rowOff>
    </xdr:from>
    <xdr:ext cx="57150" cy="809625"/>
    <xdr:sp macro="" textlink="">
      <xdr:nvSpPr>
        <xdr:cNvPr id="4651" name="Text Box 1">
          <a:extLst>
            <a:ext uri="{FF2B5EF4-FFF2-40B4-BE49-F238E27FC236}">
              <a16:creationId xmlns:a16="http://schemas.microsoft.com/office/drawing/2014/main" id="{FA36F6DC-FFB5-4A98-818B-E96D8BE61587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132</xdr:row>
      <xdr:rowOff>0</xdr:rowOff>
    </xdr:from>
    <xdr:ext cx="57150" cy="809625"/>
    <xdr:sp macro="" textlink="">
      <xdr:nvSpPr>
        <xdr:cNvPr id="4652" name="Text Box 1">
          <a:extLst>
            <a:ext uri="{FF2B5EF4-FFF2-40B4-BE49-F238E27FC236}">
              <a16:creationId xmlns:a16="http://schemas.microsoft.com/office/drawing/2014/main" id="{50DE9A7B-1B51-4602-B342-E0CA2A9F2AC7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653" name="Text Box 1">
          <a:extLst>
            <a:ext uri="{FF2B5EF4-FFF2-40B4-BE49-F238E27FC236}">
              <a16:creationId xmlns:a16="http://schemas.microsoft.com/office/drawing/2014/main" id="{2DFAC225-F41E-4F0A-85AD-327A62697650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654" name="Text Box 1">
          <a:extLst>
            <a:ext uri="{FF2B5EF4-FFF2-40B4-BE49-F238E27FC236}">
              <a16:creationId xmlns:a16="http://schemas.microsoft.com/office/drawing/2014/main" id="{36E2AF7C-C57E-4DA1-812E-D911D34004DB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655" name="Text Box 1">
          <a:extLst>
            <a:ext uri="{FF2B5EF4-FFF2-40B4-BE49-F238E27FC236}">
              <a16:creationId xmlns:a16="http://schemas.microsoft.com/office/drawing/2014/main" id="{A7E1BF7A-3165-4598-9807-D253FC3952E5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656" name="Text Box 1">
          <a:extLst>
            <a:ext uri="{FF2B5EF4-FFF2-40B4-BE49-F238E27FC236}">
              <a16:creationId xmlns:a16="http://schemas.microsoft.com/office/drawing/2014/main" id="{B65E73B9-3281-471D-9F00-15ABD2D79A79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657" name="Text Box 1">
          <a:extLst>
            <a:ext uri="{FF2B5EF4-FFF2-40B4-BE49-F238E27FC236}">
              <a16:creationId xmlns:a16="http://schemas.microsoft.com/office/drawing/2014/main" id="{E4AD7208-54CD-4F43-9717-F879A2F9D83E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658" name="Text Box 1">
          <a:extLst>
            <a:ext uri="{FF2B5EF4-FFF2-40B4-BE49-F238E27FC236}">
              <a16:creationId xmlns:a16="http://schemas.microsoft.com/office/drawing/2014/main" id="{7C2C8B10-5FC5-4A5B-9E52-BB1EDDF302DA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659" name="Text Box 1">
          <a:extLst>
            <a:ext uri="{FF2B5EF4-FFF2-40B4-BE49-F238E27FC236}">
              <a16:creationId xmlns:a16="http://schemas.microsoft.com/office/drawing/2014/main" id="{F3240670-79FB-4E46-A9F4-684CC3B9045B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660" name="Text Box 1">
          <a:extLst>
            <a:ext uri="{FF2B5EF4-FFF2-40B4-BE49-F238E27FC236}">
              <a16:creationId xmlns:a16="http://schemas.microsoft.com/office/drawing/2014/main" id="{51304AFA-714B-4DE1-BDB4-9336AE89E70A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661" name="Text Box 1">
          <a:extLst>
            <a:ext uri="{FF2B5EF4-FFF2-40B4-BE49-F238E27FC236}">
              <a16:creationId xmlns:a16="http://schemas.microsoft.com/office/drawing/2014/main" id="{C117B643-10B6-4B54-8D84-B98BA9FB3203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662" name="Text Box 1">
          <a:extLst>
            <a:ext uri="{FF2B5EF4-FFF2-40B4-BE49-F238E27FC236}">
              <a16:creationId xmlns:a16="http://schemas.microsoft.com/office/drawing/2014/main" id="{311B57DC-EDB1-46FA-831F-D4DF76B8A9C0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663" name="Text Box 1">
          <a:extLst>
            <a:ext uri="{FF2B5EF4-FFF2-40B4-BE49-F238E27FC236}">
              <a16:creationId xmlns:a16="http://schemas.microsoft.com/office/drawing/2014/main" id="{95D86CBE-F5ED-4024-875B-56C5DBB890D0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664" name="Text Box 1">
          <a:extLst>
            <a:ext uri="{FF2B5EF4-FFF2-40B4-BE49-F238E27FC236}">
              <a16:creationId xmlns:a16="http://schemas.microsoft.com/office/drawing/2014/main" id="{57664A70-120E-4896-B0AF-2EB9D22CE82A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665" name="Text Box 1">
          <a:extLst>
            <a:ext uri="{FF2B5EF4-FFF2-40B4-BE49-F238E27FC236}">
              <a16:creationId xmlns:a16="http://schemas.microsoft.com/office/drawing/2014/main" id="{AC38A187-FB21-4B46-9DF3-D6BB89C785CC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666" name="Text Box 1">
          <a:extLst>
            <a:ext uri="{FF2B5EF4-FFF2-40B4-BE49-F238E27FC236}">
              <a16:creationId xmlns:a16="http://schemas.microsoft.com/office/drawing/2014/main" id="{0A6BA663-7F07-4C86-80DD-33F7EADC7DD3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667" name="Text Box 1">
          <a:extLst>
            <a:ext uri="{FF2B5EF4-FFF2-40B4-BE49-F238E27FC236}">
              <a16:creationId xmlns:a16="http://schemas.microsoft.com/office/drawing/2014/main" id="{A4780E6B-73A1-4F95-B381-852B0AF69A3A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668" name="Text Box 1">
          <a:extLst>
            <a:ext uri="{FF2B5EF4-FFF2-40B4-BE49-F238E27FC236}">
              <a16:creationId xmlns:a16="http://schemas.microsoft.com/office/drawing/2014/main" id="{1F23996F-D3CC-4502-A909-DD24EBAE51EE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669" name="Text Box 1">
          <a:extLst>
            <a:ext uri="{FF2B5EF4-FFF2-40B4-BE49-F238E27FC236}">
              <a16:creationId xmlns:a16="http://schemas.microsoft.com/office/drawing/2014/main" id="{1E5D0523-E355-4772-B659-67643A6DED71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670" name="Text Box 1">
          <a:extLst>
            <a:ext uri="{FF2B5EF4-FFF2-40B4-BE49-F238E27FC236}">
              <a16:creationId xmlns:a16="http://schemas.microsoft.com/office/drawing/2014/main" id="{DF5AFA84-F888-4721-9E50-47DB21992352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671" name="Text Box 1">
          <a:extLst>
            <a:ext uri="{FF2B5EF4-FFF2-40B4-BE49-F238E27FC236}">
              <a16:creationId xmlns:a16="http://schemas.microsoft.com/office/drawing/2014/main" id="{F69BD886-7FC7-461E-B912-2E8E7F3042BF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672" name="Text Box 1">
          <a:extLst>
            <a:ext uri="{FF2B5EF4-FFF2-40B4-BE49-F238E27FC236}">
              <a16:creationId xmlns:a16="http://schemas.microsoft.com/office/drawing/2014/main" id="{BDF51A09-F348-45E9-B15F-0BE3DA230C5F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673" name="Text Box 1">
          <a:extLst>
            <a:ext uri="{FF2B5EF4-FFF2-40B4-BE49-F238E27FC236}">
              <a16:creationId xmlns:a16="http://schemas.microsoft.com/office/drawing/2014/main" id="{AADB6364-7BAA-4BE5-9055-2799B24FA3F2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674" name="Text Box 1">
          <a:extLst>
            <a:ext uri="{FF2B5EF4-FFF2-40B4-BE49-F238E27FC236}">
              <a16:creationId xmlns:a16="http://schemas.microsoft.com/office/drawing/2014/main" id="{38573767-19D6-4430-8827-9A8AB91FDCDD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675" name="Text Box 1">
          <a:extLst>
            <a:ext uri="{FF2B5EF4-FFF2-40B4-BE49-F238E27FC236}">
              <a16:creationId xmlns:a16="http://schemas.microsoft.com/office/drawing/2014/main" id="{5A53E481-03D3-48D4-AE51-89E13BC062BC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676" name="Text Box 1">
          <a:extLst>
            <a:ext uri="{FF2B5EF4-FFF2-40B4-BE49-F238E27FC236}">
              <a16:creationId xmlns:a16="http://schemas.microsoft.com/office/drawing/2014/main" id="{8B13C325-8CEF-4E45-BD76-2A92DCD0894B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677" name="Text Box 1">
          <a:extLst>
            <a:ext uri="{FF2B5EF4-FFF2-40B4-BE49-F238E27FC236}">
              <a16:creationId xmlns:a16="http://schemas.microsoft.com/office/drawing/2014/main" id="{F2747F88-5272-4E00-BADE-E155933A2DA6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678" name="Text Box 1">
          <a:extLst>
            <a:ext uri="{FF2B5EF4-FFF2-40B4-BE49-F238E27FC236}">
              <a16:creationId xmlns:a16="http://schemas.microsoft.com/office/drawing/2014/main" id="{C4B25B37-6682-4132-AF08-B4DA097F5B7D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679" name="Text Box 1">
          <a:extLst>
            <a:ext uri="{FF2B5EF4-FFF2-40B4-BE49-F238E27FC236}">
              <a16:creationId xmlns:a16="http://schemas.microsoft.com/office/drawing/2014/main" id="{54EB5D4F-EE29-459C-A191-0143D7FFFCC0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680" name="Text Box 1">
          <a:extLst>
            <a:ext uri="{FF2B5EF4-FFF2-40B4-BE49-F238E27FC236}">
              <a16:creationId xmlns:a16="http://schemas.microsoft.com/office/drawing/2014/main" id="{640F40A4-73B6-41E7-9A70-6B9E8AE7410F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681" name="Text Box 1">
          <a:extLst>
            <a:ext uri="{FF2B5EF4-FFF2-40B4-BE49-F238E27FC236}">
              <a16:creationId xmlns:a16="http://schemas.microsoft.com/office/drawing/2014/main" id="{951DB001-5A7E-458F-BF1B-A524A701E821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682" name="Text Box 1">
          <a:extLst>
            <a:ext uri="{FF2B5EF4-FFF2-40B4-BE49-F238E27FC236}">
              <a16:creationId xmlns:a16="http://schemas.microsoft.com/office/drawing/2014/main" id="{F9D7522F-83DD-47B0-BD85-8FF475641D14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683" name="Text Box 1">
          <a:extLst>
            <a:ext uri="{FF2B5EF4-FFF2-40B4-BE49-F238E27FC236}">
              <a16:creationId xmlns:a16="http://schemas.microsoft.com/office/drawing/2014/main" id="{FB2BAF55-BE21-4F66-87C6-93F1AC978132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684" name="Text Box 1">
          <a:extLst>
            <a:ext uri="{FF2B5EF4-FFF2-40B4-BE49-F238E27FC236}">
              <a16:creationId xmlns:a16="http://schemas.microsoft.com/office/drawing/2014/main" id="{74B74F60-236E-4CFD-A17B-3D7F8FE07C02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685" name="Text Box 1">
          <a:extLst>
            <a:ext uri="{FF2B5EF4-FFF2-40B4-BE49-F238E27FC236}">
              <a16:creationId xmlns:a16="http://schemas.microsoft.com/office/drawing/2014/main" id="{87FA0A5C-D052-4B9F-8B00-B33FD9E91C2F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686" name="Text Box 1">
          <a:extLst>
            <a:ext uri="{FF2B5EF4-FFF2-40B4-BE49-F238E27FC236}">
              <a16:creationId xmlns:a16="http://schemas.microsoft.com/office/drawing/2014/main" id="{7A8A904A-FA9D-46DA-9FBF-6843E09F4443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687" name="Text Box 1">
          <a:extLst>
            <a:ext uri="{FF2B5EF4-FFF2-40B4-BE49-F238E27FC236}">
              <a16:creationId xmlns:a16="http://schemas.microsoft.com/office/drawing/2014/main" id="{DB94585C-0468-4791-ADAF-25E2DEAAFB97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688" name="Text Box 1">
          <a:extLst>
            <a:ext uri="{FF2B5EF4-FFF2-40B4-BE49-F238E27FC236}">
              <a16:creationId xmlns:a16="http://schemas.microsoft.com/office/drawing/2014/main" id="{40E08631-1902-4BB7-8166-2D4D4C62BE0E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689" name="Text Box 1">
          <a:extLst>
            <a:ext uri="{FF2B5EF4-FFF2-40B4-BE49-F238E27FC236}">
              <a16:creationId xmlns:a16="http://schemas.microsoft.com/office/drawing/2014/main" id="{83ABCDFF-844D-49B0-8858-5785582F0224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690" name="Text Box 1">
          <a:extLst>
            <a:ext uri="{FF2B5EF4-FFF2-40B4-BE49-F238E27FC236}">
              <a16:creationId xmlns:a16="http://schemas.microsoft.com/office/drawing/2014/main" id="{DB06E546-8FBA-48F8-8BEE-CB38FE1959BA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691" name="Text Box 1">
          <a:extLst>
            <a:ext uri="{FF2B5EF4-FFF2-40B4-BE49-F238E27FC236}">
              <a16:creationId xmlns:a16="http://schemas.microsoft.com/office/drawing/2014/main" id="{93E91AF7-83F6-41F2-AFC3-A1F848A12344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692" name="Text Box 1">
          <a:extLst>
            <a:ext uri="{FF2B5EF4-FFF2-40B4-BE49-F238E27FC236}">
              <a16:creationId xmlns:a16="http://schemas.microsoft.com/office/drawing/2014/main" id="{E1E46A0B-1347-446C-B77E-1E6D44546A88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693" name="Text Box 1">
          <a:extLst>
            <a:ext uri="{FF2B5EF4-FFF2-40B4-BE49-F238E27FC236}">
              <a16:creationId xmlns:a16="http://schemas.microsoft.com/office/drawing/2014/main" id="{70BB9929-D00B-4797-A3D7-345DDE4EFF8D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694" name="Text Box 1">
          <a:extLst>
            <a:ext uri="{FF2B5EF4-FFF2-40B4-BE49-F238E27FC236}">
              <a16:creationId xmlns:a16="http://schemas.microsoft.com/office/drawing/2014/main" id="{8AF327D9-D521-44FC-B6AC-6EABD1686CCB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695" name="Text Box 1">
          <a:extLst>
            <a:ext uri="{FF2B5EF4-FFF2-40B4-BE49-F238E27FC236}">
              <a16:creationId xmlns:a16="http://schemas.microsoft.com/office/drawing/2014/main" id="{8559FE61-D15B-4E20-95EB-3696CEF59E49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696" name="Text Box 1">
          <a:extLst>
            <a:ext uri="{FF2B5EF4-FFF2-40B4-BE49-F238E27FC236}">
              <a16:creationId xmlns:a16="http://schemas.microsoft.com/office/drawing/2014/main" id="{1BBF8FEB-4832-4A62-AF6D-AEA7081948DD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697" name="Text Box 1">
          <a:extLst>
            <a:ext uri="{FF2B5EF4-FFF2-40B4-BE49-F238E27FC236}">
              <a16:creationId xmlns:a16="http://schemas.microsoft.com/office/drawing/2014/main" id="{61AF152E-8414-4B23-93CF-212EABFEAE21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698" name="Text Box 1">
          <a:extLst>
            <a:ext uri="{FF2B5EF4-FFF2-40B4-BE49-F238E27FC236}">
              <a16:creationId xmlns:a16="http://schemas.microsoft.com/office/drawing/2014/main" id="{761CBDEF-1ABB-496D-9EBB-6AF6ED3D3694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699" name="Text Box 1">
          <a:extLst>
            <a:ext uri="{FF2B5EF4-FFF2-40B4-BE49-F238E27FC236}">
              <a16:creationId xmlns:a16="http://schemas.microsoft.com/office/drawing/2014/main" id="{E099AB75-AFD0-4672-80BA-CD8E86C531A4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700" name="Text Box 1">
          <a:extLst>
            <a:ext uri="{FF2B5EF4-FFF2-40B4-BE49-F238E27FC236}">
              <a16:creationId xmlns:a16="http://schemas.microsoft.com/office/drawing/2014/main" id="{3FE195C3-4264-48C6-BF1E-3D57ECBB3BC5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132</xdr:row>
      <xdr:rowOff>0</xdr:rowOff>
    </xdr:from>
    <xdr:ext cx="57150" cy="809625"/>
    <xdr:sp macro="" textlink="">
      <xdr:nvSpPr>
        <xdr:cNvPr id="4701" name="Text Box 1">
          <a:extLst>
            <a:ext uri="{FF2B5EF4-FFF2-40B4-BE49-F238E27FC236}">
              <a16:creationId xmlns:a16="http://schemas.microsoft.com/office/drawing/2014/main" id="{A38A179A-864E-4384-9309-31D283225341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132</xdr:row>
      <xdr:rowOff>0</xdr:rowOff>
    </xdr:from>
    <xdr:ext cx="57150" cy="809625"/>
    <xdr:sp macro="" textlink="">
      <xdr:nvSpPr>
        <xdr:cNvPr id="4702" name="Text Box 1">
          <a:extLst>
            <a:ext uri="{FF2B5EF4-FFF2-40B4-BE49-F238E27FC236}">
              <a16:creationId xmlns:a16="http://schemas.microsoft.com/office/drawing/2014/main" id="{C6D9AF27-A734-4DFB-9C72-29D06DA4082B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132</xdr:row>
      <xdr:rowOff>0</xdr:rowOff>
    </xdr:from>
    <xdr:ext cx="57150" cy="809625"/>
    <xdr:sp macro="" textlink="">
      <xdr:nvSpPr>
        <xdr:cNvPr id="4703" name="Text Box 1">
          <a:extLst>
            <a:ext uri="{FF2B5EF4-FFF2-40B4-BE49-F238E27FC236}">
              <a16:creationId xmlns:a16="http://schemas.microsoft.com/office/drawing/2014/main" id="{A39AD80B-8C9F-456D-8AA0-E4035C136DE5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132</xdr:row>
      <xdr:rowOff>0</xdr:rowOff>
    </xdr:from>
    <xdr:ext cx="57150" cy="809625"/>
    <xdr:sp macro="" textlink="">
      <xdr:nvSpPr>
        <xdr:cNvPr id="4704" name="Text Box 1">
          <a:extLst>
            <a:ext uri="{FF2B5EF4-FFF2-40B4-BE49-F238E27FC236}">
              <a16:creationId xmlns:a16="http://schemas.microsoft.com/office/drawing/2014/main" id="{24067D27-3059-458E-8CF7-D60C3624C6CE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132</xdr:row>
      <xdr:rowOff>0</xdr:rowOff>
    </xdr:from>
    <xdr:ext cx="57150" cy="809625"/>
    <xdr:sp macro="" textlink="">
      <xdr:nvSpPr>
        <xdr:cNvPr id="4705" name="Text Box 1">
          <a:extLst>
            <a:ext uri="{FF2B5EF4-FFF2-40B4-BE49-F238E27FC236}">
              <a16:creationId xmlns:a16="http://schemas.microsoft.com/office/drawing/2014/main" id="{E6DF937D-49FA-482E-B66A-71C37D5B0011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132</xdr:row>
      <xdr:rowOff>0</xdr:rowOff>
    </xdr:from>
    <xdr:ext cx="57150" cy="809625"/>
    <xdr:sp macro="" textlink="">
      <xdr:nvSpPr>
        <xdr:cNvPr id="4706" name="Text Box 1">
          <a:extLst>
            <a:ext uri="{FF2B5EF4-FFF2-40B4-BE49-F238E27FC236}">
              <a16:creationId xmlns:a16="http://schemas.microsoft.com/office/drawing/2014/main" id="{E3FEB30C-FB9C-4ED3-B241-2AA4BCC236E8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707" name="Text Box 1">
          <a:extLst>
            <a:ext uri="{FF2B5EF4-FFF2-40B4-BE49-F238E27FC236}">
              <a16:creationId xmlns:a16="http://schemas.microsoft.com/office/drawing/2014/main" id="{6BE07907-81AF-45B0-983C-3E9A9A7B9719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708" name="Text Box 1">
          <a:extLst>
            <a:ext uri="{FF2B5EF4-FFF2-40B4-BE49-F238E27FC236}">
              <a16:creationId xmlns:a16="http://schemas.microsoft.com/office/drawing/2014/main" id="{15A57623-186C-423B-BD74-EEC1BE251859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709" name="Text Box 1">
          <a:extLst>
            <a:ext uri="{FF2B5EF4-FFF2-40B4-BE49-F238E27FC236}">
              <a16:creationId xmlns:a16="http://schemas.microsoft.com/office/drawing/2014/main" id="{6F5EFCED-E996-4BEF-BDAF-4ED8E60513CC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710" name="Text Box 1">
          <a:extLst>
            <a:ext uri="{FF2B5EF4-FFF2-40B4-BE49-F238E27FC236}">
              <a16:creationId xmlns:a16="http://schemas.microsoft.com/office/drawing/2014/main" id="{E270F92E-C6E1-448B-A3A5-B0C536E2FE2B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711" name="Text Box 1">
          <a:extLst>
            <a:ext uri="{FF2B5EF4-FFF2-40B4-BE49-F238E27FC236}">
              <a16:creationId xmlns:a16="http://schemas.microsoft.com/office/drawing/2014/main" id="{259B16D1-A6D4-40C3-843A-FF41A8533215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712" name="Text Box 1">
          <a:extLst>
            <a:ext uri="{FF2B5EF4-FFF2-40B4-BE49-F238E27FC236}">
              <a16:creationId xmlns:a16="http://schemas.microsoft.com/office/drawing/2014/main" id="{163E2C8B-8F6C-4925-A40E-BE8A4A272BB1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713" name="Text Box 1">
          <a:extLst>
            <a:ext uri="{FF2B5EF4-FFF2-40B4-BE49-F238E27FC236}">
              <a16:creationId xmlns:a16="http://schemas.microsoft.com/office/drawing/2014/main" id="{C95E01BE-CC9A-4C64-BD32-7B86DAFE2EF3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714" name="Text Box 1">
          <a:extLst>
            <a:ext uri="{FF2B5EF4-FFF2-40B4-BE49-F238E27FC236}">
              <a16:creationId xmlns:a16="http://schemas.microsoft.com/office/drawing/2014/main" id="{279F8E55-F06F-4748-A520-20238908A055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715" name="Text Box 1">
          <a:extLst>
            <a:ext uri="{FF2B5EF4-FFF2-40B4-BE49-F238E27FC236}">
              <a16:creationId xmlns:a16="http://schemas.microsoft.com/office/drawing/2014/main" id="{425F724B-FC43-47E9-8FEE-AD7EC3CCDA6C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716" name="Text Box 1">
          <a:extLst>
            <a:ext uri="{FF2B5EF4-FFF2-40B4-BE49-F238E27FC236}">
              <a16:creationId xmlns:a16="http://schemas.microsoft.com/office/drawing/2014/main" id="{DBA05949-7134-4BD1-A80C-8ED3343ED16E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717" name="Text Box 1">
          <a:extLst>
            <a:ext uri="{FF2B5EF4-FFF2-40B4-BE49-F238E27FC236}">
              <a16:creationId xmlns:a16="http://schemas.microsoft.com/office/drawing/2014/main" id="{D971E023-AE50-4A53-BD0B-FA9B9ED2249C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718" name="Text Box 1">
          <a:extLst>
            <a:ext uri="{FF2B5EF4-FFF2-40B4-BE49-F238E27FC236}">
              <a16:creationId xmlns:a16="http://schemas.microsoft.com/office/drawing/2014/main" id="{897A6D0C-CED4-45F6-8FE9-E7F9C5637381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719" name="Text Box 1">
          <a:extLst>
            <a:ext uri="{FF2B5EF4-FFF2-40B4-BE49-F238E27FC236}">
              <a16:creationId xmlns:a16="http://schemas.microsoft.com/office/drawing/2014/main" id="{3438410B-580B-4142-92F9-96F574960AC7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720" name="Text Box 1">
          <a:extLst>
            <a:ext uri="{FF2B5EF4-FFF2-40B4-BE49-F238E27FC236}">
              <a16:creationId xmlns:a16="http://schemas.microsoft.com/office/drawing/2014/main" id="{0F82B326-876E-4B09-9BA5-99160A2B068B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721" name="Text Box 1">
          <a:extLst>
            <a:ext uri="{FF2B5EF4-FFF2-40B4-BE49-F238E27FC236}">
              <a16:creationId xmlns:a16="http://schemas.microsoft.com/office/drawing/2014/main" id="{B552D79C-7735-453D-A47F-5938C3E5E93A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722" name="Text Box 1">
          <a:extLst>
            <a:ext uri="{FF2B5EF4-FFF2-40B4-BE49-F238E27FC236}">
              <a16:creationId xmlns:a16="http://schemas.microsoft.com/office/drawing/2014/main" id="{B06FBD6A-5B5A-4050-9892-8BC4E9071CCB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723" name="Text Box 1">
          <a:extLst>
            <a:ext uri="{FF2B5EF4-FFF2-40B4-BE49-F238E27FC236}">
              <a16:creationId xmlns:a16="http://schemas.microsoft.com/office/drawing/2014/main" id="{79699CD6-4A73-442C-92A7-9343C0A04B09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724" name="Text Box 1">
          <a:extLst>
            <a:ext uri="{FF2B5EF4-FFF2-40B4-BE49-F238E27FC236}">
              <a16:creationId xmlns:a16="http://schemas.microsoft.com/office/drawing/2014/main" id="{8E71AB18-38AC-49A4-8BAB-FDBCCEC30A8E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725" name="Text Box 1">
          <a:extLst>
            <a:ext uri="{FF2B5EF4-FFF2-40B4-BE49-F238E27FC236}">
              <a16:creationId xmlns:a16="http://schemas.microsoft.com/office/drawing/2014/main" id="{70B35FF2-85D2-4E6C-A27B-C2EC7804550F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726" name="Text Box 1">
          <a:extLst>
            <a:ext uri="{FF2B5EF4-FFF2-40B4-BE49-F238E27FC236}">
              <a16:creationId xmlns:a16="http://schemas.microsoft.com/office/drawing/2014/main" id="{B8A03D7C-B1B0-4C6C-95B8-35CABA3F06A1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727" name="Text Box 1">
          <a:extLst>
            <a:ext uri="{FF2B5EF4-FFF2-40B4-BE49-F238E27FC236}">
              <a16:creationId xmlns:a16="http://schemas.microsoft.com/office/drawing/2014/main" id="{CBCC0561-7F06-47CD-9BFE-5FD2E2EAD23C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728" name="Text Box 1">
          <a:extLst>
            <a:ext uri="{FF2B5EF4-FFF2-40B4-BE49-F238E27FC236}">
              <a16:creationId xmlns:a16="http://schemas.microsoft.com/office/drawing/2014/main" id="{44C17AE8-9C39-470D-B930-A068641C2929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729" name="Text Box 1">
          <a:extLst>
            <a:ext uri="{FF2B5EF4-FFF2-40B4-BE49-F238E27FC236}">
              <a16:creationId xmlns:a16="http://schemas.microsoft.com/office/drawing/2014/main" id="{CF445521-BAD8-4D47-8C82-348C7BB74EC4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730" name="Text Box 1">
          <a:extLst>
            <a:ext uri="{FF2B5EF4-FFF2-40B4-BE49-F238E27FC236}">
              <a16:creationId xmlns:a16="http://schemas.microsoft.com/office/drawing/2014/main" id="{3A370E3A-5C4B-49AC-8DCF-EA9AF6634BB7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731" name="Text Box 1">
          <a:extLst>
            <a:ext uri="{FF2B5EF4-FFF2-40B4-BE49-F238E27FC236}">
              <a16:creationId xmlns:a16="http://schemas.microsoft.com/office/drawing/2014/main" id="{A5053FED-023B-4821-AC01-779BB60A3D3C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732" name="Text Box 1">
          <a:extLst>
            <a:ext uri="{FF2B5EF4-FFF2-40B4-BE49-F238E27FC236}">
              <a16:creationId xmlns:a16="http://schemas.microsoft.com/office/drawing/2014/main" id="{03FB204E-73CC-4333-8778-84C16746088E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733" name="Text Box 1">
          <a:extLst>
            <a:ext uri="{FF2B5EF4-FFF2-40B4-BE49-F238E27FC236}">
              <a16:creationId xmlns:a16="http://schemas.microsoft.com/office/drawing/2014/main" id="{9427751F-F6B1-4336-90B7-A1D0F0E38AD6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734" name="Text Box 1">
          <a:extLst>
            <a:ext uri="{FF2B5EF4-FFF2-40B4-BE49-F238E27FC236}">
              <a16:creationId xmlns:a16="http://schemas.microsoft.com/office/drawing/2014/main" id="{43F5B759-B71C-4659-9758-A910FB180D52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735" name="Text Box 1">
          <a:extLst>
            <a:ext uri="{FF2B5EF4-FFF2-40B4-BE49-F238E27FC236}">
              <a16:creationId xmlns:a16="http://schemas.microsoft.com/office/drawing/2014/main" id="{8ACEAAE2-F514-4C3B-8CA9-61937261D023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736" name="Text Box 1">
          <a:extLst>
            <a:ext uri="{FF2B5EF4-FFF2-40B4-BE49-F238E27FC236}">
              <a16:creationId xmlns:a16="http://schemas.microsoft.com/office/drawing/2014/main" id="{05032ECE-688A-4B0D-89C0-3A8CF956FEA6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737" name="Text Box 1">
          <a:extLst>
            <a:ext uri="{FF2B5EF4-FFF2-40B4-BE49-F238E27FC236}">
              <a16:creationId xmlns:a16="http://schemas.microsoft.com/office/drawing/2014/main" id="{5AD2597B-476D-4160-8DD5-A5E3F1D1F927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738" name="Text Box 1">
          <a:extLst>
            <a:ext uri="{FF2B5EF4-FFF2-40B4-BE49-F238E27FC236}">
              <a16:creationId xmlns:a16="http://schemas.microsoft.com/office/drawing/2014/main" id="{B09801FF-FDDE-4965-BCAB-6B32084178D7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739" name="Text Box 1">
          <a:extLst>
            <a:ext uri="{FF2B5EF4-FFF2-40B4-BE49-F238E27FC236}">
              <a16:creationId xmlns:a16="http://schemas.microsoft.com/office/drawing/2014/main" id="{0EE075DA-FE4B-4273-902B-9362F5B13188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740" name="Text Box 1">
          <a:extLst>
            <a:ext uri="{FF2B5EF4-FFF2-40B4-BE49-F238E27FC236}">
              <a16:creationId xmlns:a16="http://schemas.microsoft.com/office/drawing/2014/main" id="{9F5A66DC-4743-4A31-A6C0-83E694C5673C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741" name="Text Box 1">
          <a:extLst>
            <a:ext uri="{FF2B5EF4-FFF2-40B4-BE49-F238E27FC236}">
              <a16:creationId xmlns:a16="http://schemas.microsoft.com/office/drawing/2014/main" id="{217EC702-79CA-4F66-ADA2-3C7F6F689D1A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742" name="Text Box 1">
          <a:extLst>
            <a:ext uri="{FF2B5EF4-FFF2-40B4-BE49-F238E27FC236}">
              <a16:creationId xmlns:a16="http://schemas.microsoft.com/office/drawing/2014/main" id="{D0573DF4-C022-4D3A-955E-AADC9C4F125D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743" name="Text Box 1">
          <a:extLst>
            <a:ext uri="{FF2B5EF4-FFF2-40B4-BE49-F238E27FC236}">
              <a16:creationId xmlns:a16="http://schemas.microsoft.com/office/drawing/2014/main" id="{FD3E6282-1900-4B95-AFB7-9E7A028578BE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744" name="Text Box 1">
          <a:extLst>
            <a:ext uri="{FF2B5EF4-FFF2-40B4-BE49-F238E27FC236}">
              <a16:creationId xmlns:a16="http://schemas.microsoft.com/office/drawing/2014/main" id="{91FF7D3F-3DAA-41D2-9B7A-314839053A45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745" name="Text Box 1">
          <a:extLst>
            <a:ext uri="{FF2B5EF4-FFF2-40B4-BE49-F238E27FC236}">
              <a16:creationId xmlns:a16="http://schemas.microsoft.com/office/drawing/2014/main" id="{0BD59D15-15EB-42CF-9CF8-CD9C7D8D4950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746" name="Text Box 1">
          <a:extLst>
            <a:ext uri="{FF2B5EF4-FFF2-40B4-BE49-F238E27FC236}">
              <a16:creationId xmlns:a16="http://schemas.microsoft.com/office/drawing/2014/main" id="{5F929CC5-5586-4FA8-8347-9C2B2154B437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747" name="Text Box 1">
          <a:extLst>
            <a:ext uri="{FF2B5EF4-FFF2-40B4-BE49-F238E27FC236}">
              <a16:creationId xmlns:a16="http://schemas.microsoft.com/office/drawing/2014/main" id="{53050976-9D21-40F5-8870-97F22CF82FE1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748" name="Text Box 1">
          <a:extLst>
            <a:ext uri="{FF2B5EF4-FFF2-40B4-BE49-F238E27FC236}">
              <a16:creationId xmlns:a16="http://schemas.microsoft.com/office/drawing/2014/main" id="{BA4EFDF5-BEDA-4F58-81A0-5C2BAF781AF4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749" name="Text Box 1">
          <a:extLst>
            <a:ext uri="{FF2B5EF4-FFF2-40B4-BE49-F238E27FC236}">
              <a16:creationId xmlns:a16="http://schemas.microsoft.com/office/drawing/2014/main" id="{EB072283-E590-41B9-AF77-23E24B70B0B4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750" name="Text Box 1">
          <a:extLst>
            <a:ext uri="{FF2B5EF4-FFF2-40B4-BE49-F238E27FC236}">
              <a16:creationId xmlns:a16="http://schemas.microsoft.com/office/drawing/2014/main" id="{95228F06-D2D0-4AFC-9DD4-68135C31A2BA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751" name="Text Box 1">
          <a:extLst>
            <a:ext uri="{FF2B5EF4-FFF2-40B4-BE49-F238E27FC236}">
              <a16:creationId xmlns:a16="http://schemas.microsoft.com/office/drawing/2014/main" id="{901514B6-AC64-4139-BB49-9122CBD00D8E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752" name="Text Box 1">
          <a:extLst>
            <a:ext uri="{FF2B5EF4-FFF2-40B4-BE49-F238E27FC236}">
              <a16:creationId xmlns:a16="http://schemas.microsoft.com/office/drawing/2014/main" id="{69A5456E-1497-43BB-860B-2C52558621BF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753" name="Text Box 1">
          <a:extLst>
            <a:ext uri="{FF2B5EF4-FFF2-40B4-BE49-F238E27FC236}">
              <a16:creationId xmlns:a16="http://schemas.microsoft.com/office/drawing/2014/main" id="{66617EA6-2E95-4D91-86D7-CCCCAE7BBE9F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132</xdr:row>
      <xdr:rowOff>0</xdr:rowOff>
    </xdr:from>
    <xdr:ext cx="57150" cy="952500"/>
    <xdr:sp macro="" textlink="">
      <xdr:nvSpPr>
        <xdr:cNvPr id="4754" name="Text Box 1">
          <a:extLst>
            <a:ext uri="{FF2B5EF4-FFF2-40B4-BE49-F238E27FC236}">
              <a16:creationId xmlns:a16="http://schemas.microsoft.com/office/drawing/2014/main" id="{D04E4380-4F7C-4C12-BE4A-208A1548BE7C}"/>
            </a:ext>
          </a:extLst>
        </xdr:cNvPr>
        <xdr:cNvSpPr txBox="1">
          <a:spLocks noChangeArrowheads="1"/>
        </xdr:cNvSpPr>
      </xdr:nvSpPr>
      <xdr:spPr bwMode="auto">
        <a:xfrm>
          <a:off x="3206750" y="209550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132</xdr:row>
      <xdr:rowOff>0</xdr:rowOff>
    </xdr:from>
    <xdr:ext cx="57150" cy="809625"/>
    <xdr:sp macro="" textlink="">
      <xdr:nvSpPr>
        <xdr:cNvPr id="4755" name="Text Box 1">
          <a:extLst>
            <a:ext uri="{FF2B5EF4-FFF2-40B4-BE49-F238E27FC236}">
              <a16:creationId xmlns:a16="http://schemas.microsoft.com/office/drawing/2014/main" id="{8A918224-01A2-4670-920E-CCC0AA93019E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132</xdr:row>
      <xdr:rowOff>0</xdr:rowOff>
    </xdr:from>
    <xdr:ext cx="57150" cy="809625"/>
    <xdr:sp macro="" textlink="">
      <xdr:nvSpPr>
        <xdr:cNvPr id="4756" name="Text Box 1">
          <a:extLst>
            <a:ext uri="{FF2B5EF4-FFF2-40B4-BE49-F238E27FC236}">
              <a16:creationId xmlns:a16="http://schemas.microsoft.com/office/drawing/2014/main" id="{A4E8E979-18CE-422E-AFB8-D4512DA22768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132</xdr:row>
      <xdr:rowOff>0</xdr:rowOff>
    </xdr:from>
    <xdr:ext cx="57150" cy="809625"/>
    <xdr:sp macro="" textlink="">
      <xdr:nvSpPr>
        <xdr:cNvPr id="4757" name="Text Box 1">
          <a:extLst>
            <a:ext uri="{FF2B5EF4-FFF2-40B4-BE49-F238E27FC236}">
              <a16:creationId xmlns:a16="http://schemas.microsoft.com/office/drawing/2014/main" id="{B121A72C-18AE-45A0-8203-16D656E58DA5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132</xdr:row>
      <xdr:rowOff>0</xdr:rowOff>
    </xdr:from>
    <xdr:ext cx="57150" cy="809625"/>
    <xdr:sp macro="" textlink="">
      <xdr:nvSpPr>
        <xdr:cNvPr id="4758" name="Text Box 1">
          <a:extLst>
            <a:ext uri="{FF2B5EF4-FFF2-40B4-BE49-F238E27FC236}">
              <a16:creationId xmlns:a16="http://schemas.microsoft.com/office/drawing/2014/main" id="{4EAB5A97-74EE-4B34-9445-02322C866BFA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132</xdr:row>
      <xdr:rowOff>0</xdr:rowOff>
    </xdr:from>
    <xdr:ext cx="57150" cy="809625"/>
    <xdr:sp macro="" textlink="">
      <xdr:nvSpPr>
        <xdr:cNvPr id="4759" name="Text Box 1">
          <a:extLst>
            <a:ext uri="{FF2B5EF4-FFF2-40B4-BE49-F238E27FC236}">
              <a16:creationId xmlns:a16="http://schemas.microsoft.com/office/drawing/2014/main" id="{4EF91D5F-EAA3-403D-81AF-DEC9887FCDDC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132</xdr:row>
      <xdr:rowOff>0</xdr:rowOff>
    </xdr:from>
    <xdr:ext cx="57150" cy="809625"/>
    <xdr:sp macro="" textlink="">
      <xdr:nvSpPr>
        <xdr:cNvPr id="4760" name="Text Box 1">
          <a:extLst>
            <a:ext uri="{FF2B5EF4-FFF2-40B4-BE49-F238E27FC236}">
              <a16:creationId xmlns:a16="http://schemas.microsoft.com/office/drawing/2014/main" id="{11E985DA-7049-401A-AC67-8D3D0733DCA2}"/>
            </a:ext>
          </a:extLst>
        </xdr:cNvPr>
        <xdr:cNvSpPr txBox="1">
          <a:spLocks noChangeArrowheads="1"/>
        </xdr:cNvSpPr>
      </xdr:nvSpPr>
      <xdr:spPr bwMode="auto">
        <a:xfrm>
          <a:off x="3203575" y="209550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3419475</xdr:colOff>
      <xdr:row>132</xdr:row>
      <xdr:rowOff>1714500</xdr:rowOff>
    </xdr:from>
    <xdr:ext cx="57150" cy="809625"/>
    <xdr:sp macro="" textlink="">
      <xdr:nvSpPr>
        <xdr:cNvPr id="4761" name="Text Box 1">
          <a:extLst>
            <a:ext uri="{FF2B5EF4-FFF2-40B4-BE49-F238E27FC236}">
              <a16:creationId xmlns:a16="http://schemas.microsoft.com/office/drawing/2014/main" id="{DBD19A7F-F235-4703-B583-384E4B08DF01}"/>
            </a:ext>
          </a:extLst>
        </xdr:cNvPr>
        <xdr:cNvSpPr txBox="1">
          <a:spLocks noChangeArrowheads="1"/>
        </xdr:cNvSpPr>
      </xdr:nvSpPr>
      <xdr:spPr bwMode="auto">
        <a:xfrm>
          <a:off x="3844925" y="2111375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762" name="Text Box 1">
          <a:extLst>
            <a:ext uri="{FF2B5EF4-FFF2-40B4-BE49-F238E27FC236}">
              <a16:creationId xmlns:a16="http://schemas.microsoft.com/office/drawing/2014/main" id="{6783AA3B-1475-4550-AA02-C33D79AF91B0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763" name="Text Box 1">
          <a:extLst>
            <a:ext uri="{FF2B5EF4-FFF2-40B4-BE49-F238E27FC236}">
              <a16:creationId xmlns:a16="http://schemas.microsoft.com/office/drawing/2014/main" id="{8570192D-6900-43A5-A50C-C2FF8B22F2D9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764" name="Text Box 1">
          <a:extLst>
            <a:ext uri="{FF2B5EF4-FFF2-40B4-BE49-F238E27FC236}">
              <a16:creationId xmlns:a16="http://schemas.microsoft.com/office/drawing/2014/main" id="{CA830D10-051F-4D47-8592-728BCECE703D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765" name="Text Box 1">
          <a:extLst>
            <a:ext uri="{FF2B5EF4-FFF2-40B4-BE49-F238E27FC236}">
              <a16:creationId xmlns:a16="http://schemas.microsoft.com/office/drawing/2014/main" id="{A9B7B8F7-CAEA-4EF3-9C35-EA4D78E2182C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766" name="Text Box 1">
          <a:extLst>
            <a:ext uri="{FF2B5EF4-FFF2-40B4-BE49-F238E27FC236}">
              <a16:creationId xmlns:a16="http://schemas.microsoft.com/office/drawing/2014/main" id="{533E2CAD-B90D-4B96-90C5-0F1B03B3EFDC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767" name="Text Box 1">
          <a:extLst>
            <a:ext uri="{FF2B5EF4-FFF2-40B4-BE49-F238E27FC236}">
              <a16:creationId xmlns:a16="http://schemas.microsoft.com/office/drawing/2014/main" id="{A6969611-705F-4816-AF9C-09CFB2AD2641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768" name="Text Box 1">
          <a:extLst>
            <a:ext uri="{FF2B5EF4-FFF2-40B4-BE49-F238E27FC236}">
              <a16:creationId xmlns:a16="http://schemas.microsoft.com/office/drawing/2014/main" id="{82E9637E-2E82-47B4-9442-E79937690526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769" name="Text Box 1">
          <a:extLst>
            <a:ext uri="{FF2B5EF4-FFF2-40B4-BE49-F238E27FC236}">
              <a16:creationId xmlns:a16="http://schemas.microsoft.com/office/drawing/2014/main" id="{53051907-87CD-4D64-B9CE-50B20ADA1728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770" name="Text Box 1">
          <a:extLst>
            <a:ext uri="{FF2B5EF4-FFF2-40B4-BE49-F238E27FC236}">
              <a16:creationId xmlns:a16="http://schemas.microsoft.com/office/drawing/2014/main" id="{9A8F8BB8-B8B3-4121-9467-D25F9241C358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771" name="Text Box 1">
          <a:extLst>
            <a:ext uri="{FF2B5EF4-FFF2-40B4-BE49-F238E27FC236}">
              <a16:creationId xmlns:a16="http://schemas.microsoft.com/office/drawing/2014/main" id="{A830ACAC-19FE-4321-9D16-A85A3B5B3736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772" name="Text Box 1">
          <a:extLst>
            <a:ext uri="{FF2B5EF4-FFF2-40B4-BE49-F238E27FC236}">
              <a16:creationId xmlns:a16="http://schemas.microsoft.com/office/drawing/2014/main" id="{187BE944-CAAE-4EED-A5B5-92EC7A12601B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773" name="Text Box 1">
          <a:extLst>
            <a:ext uri="{FF2B5EF4-FFF2-40B4-BE49-F238E27FC236}">
              <a16:creationId xmlns:a16="http://schemas.microsoft.com/office/drawing/2014/main" id="{837A9050-423F-45A3-BE6B-ADE1E9E75552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774" name="Text Box 1">
          <a:extLst>
            <a:ext uri="{FF2B5EF4-FFF2-40B4-BE49-F238E27FC236}">
              <a16:creationId xmlns:a16="http://schemas.microsoft.com/office/drawing/2014/main" id="{63A5EA15-5147-445A-8B62-6E7E0246E0D6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775" name="Text Box 1">
          <a:extLst>
            <a:ext uri="{FF2B5EF4-FFF2-40B4-BE49-F238E27FC236}">
              <a16:creationId xmlns:a16="http://schemas.microsoft.com/office/drawing/2014/main" id="{08AAB4A8-A611-4867-A4AB-E77E8FE505EE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776" name="Text Box 1">
          <a:extLst>
            <a:ext uri="{FF2B5EF4-FFF2-40B4-BE49-F238E27FC236}">
              <a16:creationId xmlns:a16="http://schemas.microsoft.com/office/drawing/2014/main" id="{04507195-90CE-4558-9CA5-69F8E3AB5B8C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777" name="Text Box 1">
          <a:extLst>
            <a:ext uri="{FF2B5EF4-FFF2-40B4-BE49-F238E27FC236}">
              <a16:creationId xmlns:a16="http://schemas.microsoft.com/office/drawing/2014/main" id="{A2DADB52-8BA0-4FC8-84B7-269A3F241DC7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778" name="Text Box 1">
          <a:extLst>
            <a:ext uri="{FF2B5EF4-FFF2-40B4-BE49-F238E27FC236}">
              <a16:creationId xmlns:a16="http://schemas.microsoft.com/office/drawing/2014/main" id="{C14E81B1-0F38-4809-9E8E-AF1EE9196432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779" name="Text Box 1">
          <a:extLst>
            <a:ext uri="{FF2B5EF4-FFF2-40B4-BE49-F238E27FC236}">
              <a16:creationId xmlns:a16="http://schemas.microsoft.com/office/drawing/2014/main" id="{17890765-771B-41FE-B860-B7C4E3981DAB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780" name="Text Box 1">
          <a:extLst>
            <a:ext uri="{FF2B5EF4-FFF2-40B4-BE49-F238E27FC236}">
              <a16:creationId xmlns:a16="http://schemas.microsoft.com/office/drawing/2014/main" id="{636C5FE6-E3D1-446A-B9AF-08280AFF9453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781" name="Text Box 1">
          <a:extLst>
            <a:ext uri="{FF2B5EF4-FFF2-40B4-BE49-F238E27FC236}">
              <a16:creationId xmlns:a16="http://schemas.microsoft.com/office/drawing/2014/main" id="{DADDDE16-D21E-4392-A7B6-A23B0B9A3B48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782" name="Text Box 1">
          <a:extLst>
            <a:ext uri="{FF2B5EF4-FFF2-40B4-BE49-F238E27FC236}">
              <a16:creationId xmlns:a16="http://schemas.microsoft.com/office/drawing/2014/main" id="{B63549E3-E469-4ADE-B48C-514E4E2D1439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783" name="Text Box 1">
          <a:extLst>
            <a:ext uri="{FF2B5EF4-FFF2-40B4-BE49-F238E27FC236}">
              <a16:creationId xmlns:a16="http://schemas.microsoft.com/office/drawing/2014/main" id="{AA4FD62B-1B69-482F-91F0-0EBF2B6227D7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784" name="Text Box 1">
          <a:extLst>
            <a:ext uri="{FF2B5EF4-FFF2-40B4-BE49-F238E27FC236}">
              <a16:creationId xmlns:a16="http://schemas.microsoft.com/office/drawing/2014/main" id="{4EFFF1D4-DD89-4679-8FD2-61F83609C74B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785" name="Text Box 1">
          <a:extLst>
            <a:ext uri="{FF2B5EF4-FFF2-40B4-BE49-F238E27FC236}">
              <a16:creationId xmlns:a16="http://schemas.microsoft.com/office/drawing/2014/main" id="{79953317-E195-4CAF-A4C7-37468017E3A3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786" name="Text Box 1">
          <a:extLst>
            <a:ext uri="{FF2B5EF4-FFF2-40B4-BE49-F238E27FC236}">
              <a16:creationId xmlns:a16="http://schemas.microsoft.com/office/drawing/2014/main" id="{D713FC40-1163-4121-B70E-1241B88A96D7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787" name="Text Box 1">
          <a:extLst>
            <a:ext uri="{FF2B5EF4-FFF2-40B4-BE49-F238E27FC236}">
              <a16:creationId xmlns:a16="http://schemas.microsoft.com/office/drawing/2014/main" id="{251131E2-6F43-49CC-AF9E-5F9BD97D7838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788" name="Text Box 1">
          <a:extLst>
            <a:ext uri="{FF2B5EF4-FFF2-40B4-BE49-F238E27FC236}">
              <a16:creationId xmlns:a16="http://schemas.microsoft.com/office/drawing/2014/main" id="{813BE093-ADCC-4294-AE87-A9A9BE3EA899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789" name="Text Box 1">
          <a:extLst>
            <a:ext uri="{FF2B5EF4-FFF2-40B4-BE49-F238E27FC236}">
              <a16:creationId xmlns:a16="http://schemas.microsoft.com/office/drawing/2014/main" id="{4452EA37-A7DA-46A2-B8F0-42E73BD44797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790" name="Text Box 1">
          <a:extLst>
            <a:ext uri="{FF2B5EF4-FFF2-40B4-BE49-F238E27FC236}">
              <a16:creationId xmlns:a16="http://schemas.microsoft.com/office/drawing/2014/main" id="{209B30BE-0063-4406-B419-A04C58E63F46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791" name="Text Box 1">
          <a:extLst>
            <a:ext uri="{FF2B5EF4-FFF2-40B4-BE49-F238E27FC236}">
              <a16:creationId xmlns:a16="http://schemas.microsoft.com/office/drawing/2014/main" id="{40E389CF-5B31-4161-85E5-628D5ED768EF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792" name="Text Box 1">
          <a:extLst>
            <a:ext uri="{FF2B5EF4-FFF2-40B4-BE49-F238E27FC236}">
              <a16:creationId xmlns:a16="http://schemas.microsoft.com/office/drawing/2014/main" id="{2EDB2726-53B1-4B0C-B6AB-52F7ABA5E691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793" name="Text Box 1">
          <a:extLst>
            <a:ext uri="{FF2B5EF4-FFF2-40B4-BE49-F238E27FC236}">
              <a16:creationId xmlns:a16="http://schemas.microsoft.com/office/drawing/2014/main" id="{079A8791-96D8-463F-B37D-33E30E4EB9FB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794" name="Text Box 1">
          <a:extLst>
            <a:ext uri="{FF2B5EF4-FFF2-40B4-BE49-F238E27FC236}">
              <a16:creationId xmlns:a16="http://schemas.microsoft.com/office/drawing/2014/main" id="{AE6143B2-1C18-4BA4-8DAB-B92BEE6E39CA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795" name="Text Box 1">
          <a:extLst>
            <a:ext uri="{FF2B5EF4-FFF2-40B4-BE49-F238E27FC236}">
              <a16:creationId xmlns:a16="http://schemas.microsoft.com/office/drawing/2014/main" id="{4B93C5E1-49A7-4AF1-B587-3FB3F3ADF3C1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796" name="Text Box 1">
          <a:extLst>
            <a:ext uri="{FF2B5EF4-FFF2-40B4-BE49-F238E27FC236}">
              <a16:creationId xmlns:a16="http://schemas.microsoft.com/office/drawing/2014/main" id="{7F7D9378-EA55-40FF-9ACA-8F666AC26557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797" name="Text Box 1">
          <a:extLst>
            <a:ext uri="{FF2B5EF4-FFF2-40B4-BE49-F238E27FC236}">
              <a16:creationId xmlns:a16="http://schemas.microsoft.com/office/drawing/2014/main" id="{C2DD619A-3EF7-48FD-837D-F9280D392178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798" name="Text Box 1">
          <a:extLst>
            <a:ext uri="{FF2B5EF4-FFF2-40B4-BE49-F238E27FC236}">
              <a16:creationId xmlns:a16="http://schemas.microsoft.com/office/drawing/2014/main" id="{8EDA3947-47EB-4FDC-A700-2230A9E427F2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799" name="Text Box 1">
          <a:extLst>
            <a:ext uri="{FF2B5EF4-FFF2-40B4-BE49-F238E27FC236}">
              <a16:creationId xmlns:a16="http://schemas.microsoft.com/office/drawing/2014/main" id="{7B524B26-1502-42C4-944C-9633CCFBA23F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800" name="Text Box 1">
          <a:extLst>
            <a:ext uri="{FF2B5EF4-FFF2-40B4-BE49-F238E27FC236}">
              <a16:creationId xmlns:a16="http://schemas.microsoft.com/office/drawing/2014/main" id="{53289BE5-8459-461D-86F1-4223003647A1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801" name="Text Box 1">
          <a:extLst>
            <a:ext uri="{FF2B5EF4-FFF2-40B4-BE49-F238E27FC236}">
              <a16:creationId xmlns:a16="http://schemas.microsoft.com/office/drawing/2014/main" id="{81A6D887-39E1-4BBD-A05A-AF1332EFA644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802" name="Text Box 1">
          <a:extLst>
            <a:ext uri="{FF2B5EF4-FFF2-40B4-BE49-F238E27FC236}">
              <a16:creationId xmlns:a16="http://schemas.microsoft.com/office/drawing/2014/main" id="{55F04016-EB0C-45C1-BA43-A0860C9E16D0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803" name="Text Box 1">
          <a:extLst>
            <a:ext uri="{FF2B5EF4-FFF2-40B4-BE49-F238E27FC236}">
              <a16:creationId xmlns:a16="http://schemas.microsoft.com/office/drawing/2014/main" id="{F9FFE82A-D6DB-4DF9-A179-6B43D8928CDB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804" name="Text Box 1">
          <a:extLst>
            <a:ext uri="{FF2B5EF4-FFF2-40B4-BE49-F238E27FC236}">
              <a16:creationId xmlns:a16="http://schemas.microsoft.com/office/drawing/2014/main" id="{CCC3E80D-5884-4A76-A8C8-CBE7FDE8371B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805" name="Text Box 1">
          <a:extLst>
            <a:ext uri="{FF2B5EF4-FFF2-40B4-BE49-F238E27FC236}">
              <a16:creationId xmlns:a16="http://schemas.microsoft.com/office/drawing/2014/main" id="{CB03006F-A7E2-4070-8127-E465A3FF814F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806" name="Text Box 1">
          <a:extLst>
            <a:ext uri="{FF2B5EF4-FFF2-40B4-BE49-F238E27FC236}">
              <a16:creationId xmlns:a16="http://schemas.microsoft.com/office/drawing/2014/main" id="{05BAC55D-AF5E-486F-8D36-82EA53152E02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807" name="Text Box 1">
          <a:extLst>
            <a:ext uri="{FF2B5EF4-FFF2-40B4-BE49-F238E27FC236}">
              <a16:creationId xmlns:a16="http://schemas.microsoft.com/office/drawing/2014/main" id="{DB29F9C8-A913-4A03-B7EE-C481F0924907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808" name="Text Box 1">
          <a:extLst>
            <a:ext uri="{FF2B5EF4-FFF2-40B4-BE49-F238E27FC236}">
              <a16:creationId xmlns:a16="http://schemas.microsoft.com/office/drawing/2014/main" id="{7EABCAA3-71A5-4361-8007-B5A77701437B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809" name="Text Box 1">
          <a:extLst>
            <a:ext uri="{FF2B5EF4-FFF2-40B4-BE49-F238E27FC236}">
              <a16:creationId xmlns:a16="http://schemas.microsoft.com/office/drawing/2014/main" id="{157EA4C0-D39F-493F-8594-C1FDFE376D90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119</xdr:row>
      <xdr:rowOff>0</xdr:rowOff>
    </xdr:from>
    <xdr:ext cx="57150" cy="809625"/>
    <xdr:sp macro="" textlink="">
      <xdr:nvSpPr>
        <xdr:cNvPr id="4810" name="Text Box 1">
          <a:extLst>
            <a:ext uri="{FF2B5EF4-FFF2-40B4-BE49-F238E27FC236}">
              <a16:creationId xmlns:a16="http://schemas.microsoft.com/office/drawing/2014/main" id="{25FF562A-362F-45D1-8B5E-6B90B5CCA119}"/>
            </a:ext>
          </a:extLst>
        </xdr:cNvPr>
        <xdr:cNvSpPr txBox="1">
          <a:spLocks noChangeArrowheads="1"/>
        </xdr:cNvSpPr>
      </xdr:nvSpPr>
      <xdr:spPr bwMode="auto">
        <a:xfrm>
          <a:off x="31054675" y="2345817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119</xdr:row>
      <xdr:rowOff>0</xdr:rowOff>
    </xdr:from>
    <xdr:ext cx="57150" cy="809625"/>
    <xdr:sp macro="" textlink="">
      <xdr:nvSpPr>
        <xdr:cNvPr id="4811" name="Text Box 1">
          <a:extLst>
            <a:ext uri="{FF2B5EF4-FFF2-40B4-BE49-F238E27FC236}">
              <a16:creationId xmlns:a16="http://schemas.microsoft.com/office/drawing/2014/main" id="{07B45D83-51A0-4DF4-A3CD-5BE550091EBB}"/>
            </a:ext>
          </a:extLst>
        </xdr:cNvPr>
        <xdr:cNvSpPr txBox="1">
          <a:spLocks noChangeArrowheads="1"/>
        </xdr:cNvSpPr>
      </xdr:nvSpPr>
      <xdr:spPr bwMode="auto">
        <a:xfrm>
          <a:off x="30559375" y="2345817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119</xdr:row>
      <xdr:rowOff>0</xdr:rowOff>
    </xdr:from>
    <xdr:ext cx="57150" cy="809625"/>
    <xdr:sp macro="" textlink="">
      <xdr:nvSpPr>
        <xdr:cNvPr id="4812" name="Text Box 1">
          <a:extLst>
            <a:ext uri="{FF2B5EF4-FFF2-40B4-BE49-F238E27FC236}">
              <a16:creationId xmlns:a16="http://schemas.microsoft.com/office/drawing/2014/main" id="{134EC46F-6AAE-40D0-A8B4-EA48E81B8C0B}"/>
            </a:ext>
          </a:extLst>
        </xdr:cNvPr>
        <xdr:cNvSpPr txBox="1">
          <a:spLocks noChangeArrowheads="1"/>
        </xdr:cNvSpPr>
      </xdr:nvSpPr>
      <xdr:spPr bwMode="auto">
        <a:xfrm>
          <a:off x="31054675" y="2345817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119</xdr:row>
      <xdr:rowOff>0</xdr:rowOff>
    </xdr:from>
    <xdr:ext cx="57150" cy="809625"/>
    <xdr:sp macro="" textlink="">
      <xdr:nvSpPr>
        <xdr:cNvPr id="4813" name="Text Box 1">
          <a:extLst>
            <a:ext uri="{FF2B5EF4-FFF2-40B4-BE49-F238E27FC236}">
              <a16:creationId xmlns:a16="http://schemas.microsoft.com/office/drawing/2014/main" id="{9E9108DC-C4DE-4162-A27C-218BF72F961F}"/>
            </a:ext>
          </a:extLst>
        </xdr:cNvPr>
        <xdr:cNvSpPr txBox="1">
          <a:spLocks noChangeArrowheads="1"/>
        </xdr:cNvSpPr>
      </xdr:nvSpPr>
      <xdr:spPr bwMode="auto">
        <a:xfrm>
          <a:off x="30559375" y="2345817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119</xdr:row>
      <xdr:rowOff>0</xdr:rowOff>
    </xdr:from>
    <xdr:ext cx="57150" cy="809625"/>
    <xdr:sp macro="" textlink="">
      <xdr:nvSpPr>
        <xdr:cNvPr id="4814" name="Text Box 1">
          <a:extLst>
            <a:ext uri="{FF2B5EF4-FFF2-40B4-BE49-F238E27FC236}">
              <a16:creationId xmlns:a16="http://schemas.microsoft.com/office/drawing/2014/main" id="{4413102E-DA47-488D-8F78-A29340C00B64}"/>
            </a:ext>
          </a:extLst>
        </xdr:cNvPr>
        <xdr:cNvSpPr txBox="1">
          <a:spLocks noChangeArrowheads="1"/>
        </xdr:cNvSpPr>
      </xdr:nvSpPr>
      <xdr:spPr bwMode="auto">
        <a:xfrm>
          <a:off x="31054675" y="2345817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119</xdr:row>
      <xdr:rowOff>0</xdr:rowOff>
    </xdr:from>
    <xdr:ext cx="57150" cy="809625"/>
    <xdr:sp macro="" textlink="">
      <xdr:nvSpPr>
        <xdr:cNvPr id="4815" name="Text Box 1">
          <a:extLst>
            <a:ext uri="{FF2B5EF4-FFF2-40B4-BE49-F238E27FC236}">
              <a16:creationId xmlns:a16="http://schemas.microsoft.com/office/drawing/2014/main" id="{C14DDB3C-E668-441E-B577-214EED394453}"/>
            </a:ext>
          </a:extLst>
        </xdr:cNvPr>
        <xdr:cNvSpPr txBox="1">
          <a:spLocks noChangeArrowheads="1"/>
        </xdr:cNvSpPr>
      </xdr:nvSpPr>
      <xdr:spPr bwMode="auto">
        <a:xfrm>
          <a:off x="30559375" y="2345817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816" name="Text Box 1">
          <a:extLst>
            <a:ext uri="{FF2B5EF4-FFF2-40B4-BE49-F238E27FC236}">
              <a16:creationId xmlns:a16="http://schemas.microsoft.com/office/drawing/2014/main" id="{E03C9566-F8CB-493E-9C3B-119F9137F48E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817" name="Text Box 1">
          <a:extLst>
            <a:ext uri="{FF2B5EF4-FFF2-40B4-BE49-F238E27FC236}">
              <a16:creationId xmlns:a16="http://schemas.microsoft.com/office/drawing/2014/main" id="{DA9FDF5B-A40E-499D-8E03-E36EAF376BE7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818" name="Text Box 1">
          <a:extLst>
            <a:ext uri="{FF2B5EF4-FFF2-40B4-BE49-F238E27FC236}">
              <a16:creationId xmlns:a16="http://schemas.microsoft.com/office/drawing/2014/main" id="{000361DA-973A-4CB3-A7CC-2AB756F67736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819" name="Text Box 1">
          <a:extLst>
            <a:ext uri="{FF2B5EF4-FFF2-40B4-BE49-F238E27FC236}">
              <a16:creationId xmlns:a16="http://schemas.microsoft.com/office/drawing/2014/main" id="{ED9D58E1-E627-48CC-8A5F-F62106938BEC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820" name="Text Box 1">
          <a:extLst>
            <a:ext uri="{FF2B5EF4-FFF2-40B4-BE49-F238E27FC236}">
              <a16:creationId xmlns:a16="http://schemas.microsoft.com/office/drawing/2014/main" id="{01856508-A2A5-41D6-8A68-BDFD97D68923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821" name="Text Box 1">
          <a:extLst>
            <a:ext uri="{FF2B5EF4-FFF2-40B4-BE49-F238E27FC236}">
              <a16:creationId xmlns:a16="http://schemas.microsoft.com/office/drawing/2014/main" id="{FFD34153-B396-40FE-987D-ADE9C2A4B528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822" name="Text Box 1">
          <a:extLst>
            <a:ext uri="{FF2B5EF4-FFF2-40B4-BE49-F238E27FC236}">
              <a16:creationId xmlns:a16="http://schemas.microsoft.com/office/drawing/2014/main" id="{8EA04512-5916-4BD2-905E-0E78144D2DD5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823" name="Text Box 1">
          <a:extLst>
            <a:ext uri="{FF2B5EF4-FFF2-40B4-BE49-F238E27FC236}">
              <a16:creationId xmlns:a16="http://schemas.microsoft.com/office/drawing/2014/main" id="{CF290109-8592-4E7F-8945-E584FCB827FF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824" name="Text Box 1">
          <a:extLst>
            <a:ext uri="{FF2B5EF4-FFF2-40B4-BE49-F238E27FC236}">
              <a16:creationId xmlns:a16="http://schemas.microsoft.com/office/drawing/2014/main" id="{261CC533-15D0-4539-81E5-2658E510723D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825" name="Text Box 1">
          <a:extLst>
            <a:ext uri="{FF2B5EF4-FFF2-40B4-BE49-F238E27FC236}">
              <a16:creationId xmlns:a16="http://schemas.microsoft.com/office/drawing/2014/main" id="{9F6D7B42-C20F-48A0-B930-75C1D2AE2303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826" name="Text Box 1">
          <a:extLst>
            <a:ext uri="{FF2B5EF4-FFF2-40B4-BE49-F238E27FC236}">
              <a16:creationId xmlns:a16="http://schemas.microsoft.com/office/drawing/2014/main" id="{5BA2C334-8A3D-4D6A-82CB-3938696D4C27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827" name="Text Box 1">
          <a:extLst>
            <a:ext uri="{FF2B5EF4-FFF2-40B4-BE49-F238E27FC236}">
              <a16:creationId xmlns:a16="http://schemas.microsoft.com/office/drawing/2014/main" id="{67DBC8C7-2EE9-48E5-A748-72748335CD81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828" name="Text Box 1">
          <a:extLst>
            <a:ext uri="{FF2B5EF4-FFF2-40B4-BE49-F238E27FC236}">
              <a16:creationId xmlns:a16="http://schemas.microsoft.com/office/drawing/2014/main" id="{81D63E06-19BC-4258-82D8-6A2F6A77B7B7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829" name="Text Box 1">
          <a:extLst>
            <a:ext uri="{FF2B5EF4-FFF2-40B4-BE49-F238E27FC236}">
              <a16:creationId xmlns:a16="http://schemas.microsoft.com/office/drawing/2014/main" id="{6FA32E42-85E8-4B29-9ABD-A53DC383264E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830" name="Text Box 1">
          <a:extLst>
            <a:ext uri="{FF2B5EF4-FFF2-40B4-BE49-F238E27FC236}">
              <a16:creationId xmlns:a16="http://schemas.microsoft.com/office/drawing/2014/main" id="{F6620613-EACA-4681-A329-7279B917C713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831" name="Text Box 1">
          <a:extLst>
            <a:ext uri="{FF2B5EF4-FFF2-40B4-BE49-F238E27FC236}">
              <a16:creationId xmlns:a16="http://schemas.microsoft.com/office/drawing/2014/main" id="{BF2DEB7B-83FE-41CD-9C89-28AD2DFEFEEB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832" name="Text Box 1">
          <a:extLst>
            <a:ext uri="{FF2B5EF4-FFF2-40B4-BE49-F238E27FC236}">
              <a16:creationId xmlns:a16="http://schemas.microsoft.com/office/drawing/2014/main" id="{1DF5E6C7-B5A5-4E5A-A815-061D97FE7261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833" name="Text Box 1">
          <a:extLst>
            <a:ext uri="{FF2B5EF4-FFF2-40B4-BE49-F238E27FC236}">
              <a16:creationId xmlns:a16="http://schemas.microsoft.com/office/drawing/2014/main" id="{F77B4DAF-1F78-484F-AB9A-9EDD40007DDE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834" name="Text Box 1">
          <a:extLst>
            <a:ext uri="{FF2B5EF4-FFF2-40B4-BE49-F238E27FC236}">
              <a16:creationId xmlns:a16="http://schemas.microsoft.com/office/drawing/2014/main" id="{E8377A61-3547-4ED8-8CB8-E2E664F7F095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835" name="Text Box 1">
          <a:extLst>
            <a:ext uri="{FF2B5EF4-FFF2-40B4-BE49-F238E27FC236}">
              <a16:creationId xmlns:a16="http://schemas.microsoft.com/office/drawing/2014/main" id="{A837FC3C-C701-4FCF-B815-5722B272CCF6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836" name="Text Box 1">
          <a:extLst>
            <a:ext uri="{FF2B5EF4-FFF2-40B4-BE49-F238E27FC236}">
              <a16:creationId xmlns:a16="http://schemas.microsoft.com/office/drawing/2014/main" id="{7D7D82BF-0FB5-4DC0-87B2-2E2B3E801E0C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837" name="Text Box 1">
          <a:extLst>
            <a:ext uri="{FF2B5EF4-FFF2-40B4-BE49-F238E27FC236}">
              <a16:creationId xmlns:a16="http://schemas.microsoft.com/office/drawing/2014/main" id="{8E93ADA6-FF0F-4151-A8E3-F472B01F22D8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838" name="Text Box 1">
          <a:extLst>
            <a:ext uri="{FF2B5EF4-FFF2-40B4-BE49-F238E27FC236}">
              <a16:creationId xmlns:a16="http://schemas.microsoft.com/office/drawing/2014/main" id="{84405440-C42C-4B50-879A-9E0D950A8430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839" name="Text Box 1">
          <a:extLst>
            <a:ext uri="{FF2B5EF4-FFF2-40B4-BE49-F238E27FC236}">
              <a16:creationId xmlns:a16="http://schemas.microsoft.com/office/drawing/2014/main" id="{1DBB0393-11AA-44EB-80B8-1377EA431711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840" name="Text Box 1">
          <a:extLst>
            <a:ext uri="{FF2B5EF4-FFF2-40B4-BE49-F238E27FC236}">
              <a16:creationId xmlns:a16="http://schemas.microsoft.com/office/drawing/2014/main" id="{DFE510DA-8E9D-4F0A-94D2-9A875095D562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841" name="Text Box 1">
          <a:extLst>
            <a:ext uri="{FF2B5EF4-FFF2-40B4-BE49-F238E27FC236}">
              <a16:creationId xmlns:a16="http://schemas.microsoft.com/office/drawing/2014/main" id="{DA215987-B2CA-428B-B86B-46E1F281ABE4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842" name="Text Box 1">
          <a:extLst>
            <a:ext uri="{FF2B5EF4-FFF2-40B4-BE49-F238E27FC236}">
              <a16:creationId xmlns:a16="http://schemas.microsoft.com/office/drawing/2014/main" id="{40BC523C-8C02-46D3-A125-12C58FCF9BBA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843" name="Text Box 1">
          <a:extLst>
            <a:ext uri="{FF2B5EF4-FFF2-40B4-BE49-F238E27FC236}">
              <a16:creationId xmlns:a16="http://schemas.microsoft.com/office/drawing/2014/main" id="{890D269D-1E6B-41F3-8C81-742FC572F360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844" name="Text Box 1">
          <a:extLst>
            <a:ext uri="{FF2B5EF4-FFF2-40B4-BE49-F238E27FC236}">
              <a16:creationId xmlns:a16="http://schemas.microsoft.com/office/drawing/2014/main" id="{47D43F83-66AB-44A3-8F73-6BF13CE47618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845" name="Text Box 1">
          <a:extLst>
            <a:ext uri="{FF2B5EF4-FFF2-40B4-BE49-F238E27FC236}">
              <a16:creationId xmlns:a16="http://schemas.microsoft.com/office/drawing/2014/main" id="{CA6F0478-2C27-406F-A274-6F58E1B56F97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846" name="Text Box 1">
          <a:extLst>
            <a:ext uri="{FF2B5EF4-FFF2-40B4-BE49-F238E27FC236}">
              <a16:creationId xmlns:a16="http://schemas.microsoft.com/office/drawing/2014/main" id="{7F499DCA-84A0-46A5-A405-83B0C9AB0B5A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847" name="Text Box 1">
          <a:extLst>
            <a:ext uri="{FF2B5EF4-FFF2-40B4-BE49-F238E27FC236}">
              <a16:creationId xmlns:a16="http://schemas.microsoft.com/office/drawing/2014/main" id="{79FD4A1A-1007-4F92-A5D1-328BC7F2D24A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848" name="Text Box 1">
          <a:extLst>
            <a:ext uri="{FF2B5EF4-FFF2-40B4-BE49-F238E27FC236}">
              <a16:creationId xmlns:a16="http://schemas.microsoft.com/office/drawing/2014/main" id="{360678B3-6EF3-4BB0-A499-E5D34A172DAA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849" name="Text Box 1">
          <a:extLst>
            <a:ext uri="{FF2B5EF4-FFF2-40B4-BE49-F238E27FC236}">
              <a16:creationId xmlns:a16="http://schemas.microsoft.com/office/drawing/2014/main" id="{FC7930B3-D2CA-42A5-8E91-16C8147CA5BB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850" name="Text Box 1">
          <a:extLst>
            <a:ext uri="{FF2B5EF4-FFF2-40B4-BE49-F238E27FC236}">
              <a16:creationId xmlns:a16="http://schemas.microsoft.com/office/drawing/2014/main" id="{A99D1911-2797-46F2-91BD-0992673F523A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851" name="Text Box 1">
          <a:extLst>
            <a:ext uri="{FF2B5EF4-FFF2-40B4-BE49-F238E27FC236}">
              <a16:creationId xmlns:a16="http://schemas.microsoft.com/office/drawing/2014/main" id="{CBEC1C06-AB0E-4588-AC0C-DBD80C26A905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852" name="Text Box 1">
          <a:extLst>
            <a:ext uri="{FF2B5EF4-FFF2-40B4-BE49-F238E27FC236}">
              <a16:creationId xmlns:a16="http://schemas.microsoft.com/office/drawing/2014/main" id="{6CD4E5E8-7397-4A6F-B8E6-87B9FC80BFCA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853" name="Text Box 1">
          <a:extLst>
            <a:ext uri="{FF2B5EF4-FFF2-40B4-BE49-F238E27FC236}">
              <a16:creationId xmlns:a16="http://schemas.microsoft.com/office/drawing/2014/main" id="{CC923FB6-196C-43D9-B743-2796CD8E22B2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854" name="Text Box 1">
          <a:extLst>
            <a:ext uri="{FF2B5EF4-FFF2-40B4-BE49-F238E27FC236}">
              <a16:creationId xmlns:a16="http://schemas.microsoft.com/office/drawing/2014/main" id="{4EBC9F8A-74C5-403D-B5C7-73AA776C4943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855" name="Text Box 1">
          <a:extLst>
            <a:ext uri="{FF2B5EF4-FFF2-40B4-BE49-F238E27FC236}">
              <a16:creationId xmlns:a16="http://schemas.microsoft.com/office/drawing/2014/main" id="{693AE4C2-89B2-45A6-887E-5E07379C6FDA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856" name="Text Box 1">
          <a:extLst>
            <a:ext uri="{FF2B5EF4-FFF2-40B4-BE49-F238E27FC236}">
              <a16:creationId xmlns:a16="http://schemas.microsoft.com/office/drawing/2014/main" id="{2BF139CB-4F8B-4DCD-AD8C-186471D90309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857" name="Text Box 1">
          <a:extLst>
            <a:ext uri="{FF2B5EF4-FFF2-40B4-BE49-F238E27FC236}">
              <a16:creationId xmlns:a16="http://schemas.microsoft.com/office/drawing/2014/main" id="{27662E1B-3AA7-47D7-B0C4-7E3D8AF28E42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858" name="Text Box 1">
          <a:extLst>
            <a:ext uri="{FF2B5EF4-FFF2-40B4-BE49-F238E27FC236}">
              <a16:creationId xmlns:a16="http://schemas.microsoft.com/office/drawing/2014/main" id="{16F67A4E-DF40-4130-BC6F-42731D18807D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859" name="Text Box 1">
          <a:extLst>
            <a:ext uri="{FF2B5EF4-FFF2-40B4-BE49-F238E27FC236}">
              <a16:creationId xmlns:a16="http://schemas.microsoft.com/office/drawing/2014/main" id="{AC6A6D78-CF26-4B86-9641-120ED5AA60A8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860" name="Text Box 1">
          <a:extLst>
            <a:ext uri="{FF2B5EF4-FFF2-40B4-BE49-F238E27FC236}">
              <a16:creationId xmlns:a16="http://schemas.microsoft.com/office/drawing/2014/main" id="{9A87E97C-9FB5-4F49-875D-89EBFAAEDDDB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861" name="Text Box 1">
          <a:extLst>
            <a:ext uri="{FF2B5EF4-FFF2-40B4-BE49-F238E27FC236}">
              <a16:creationId xmlns:a16="http://schemas.microsoft.com/office/drawing/2014/main" id="{58DC6F00-FC90-4E76-866D-75A2AF290665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862" name="Text Box 1">
          <a:extLst>
            <a:ext uri="{FF2B5EF4-FFF2-40B4-BE49-F238E27FC236}">
              <a16:creationId xmlns:a16="http://schemas.microsoft.com/office/drawing/2014/main" id="{71088C3F-C63B-4713-9C68-5403222EAE01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863" name="Text Box 1">
          <a:extLst>
            <a:ext uri="{FF2B5EF4-FFF2-40B4-BE49-F238E27FC236}">
              <a16:creationId xmlns:a16="http://schemas.microsoft.com/office/drawing/2014/main" id="{CCC33398-9C7E-4014-9332-1B77249CE969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119</xdr:row>
      <xdr:rowOff>0</xdr:rowOff>
    </xdr:from>
    <xdr:ext cx="57150" cy="809625"/>
    <xdr:sp macro="" textlink="">
      <xdr:nvSpPr>
        <xdr:cNvPr id="4864" name="Text Box 1">
          <a:extLst>
            <a:ext uri="{FF2B5EF4-FFF2-40B4-BE49-F238E27FC236}">
              <a16:creationId xmlns:a16="http://schemas.microsoft.com/office/drawing/2014/main" id="{0E078F92-5F97-44AA-8A1C-4D59143BCEBF}"/>
            </a:ext>
          </a:extLst>
        </xdr:cNvPr>
        <xdr:cNvSpPr txBox="1">
          <a:spLocks noChangeArrowheads="1"/>
        </xdr:cNvSpPr>
      </xdr:nvSpPr>
      <xdr:spPr bwMode="auto">
        <a:xfrm>
          <a:off x="31054675" y="2345817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119</xdr:row>
      <xdr:rowOff>0</xdr:rowOff>
    </xdr:from>
    <xdr:ext cx="57150" cy="809625"/>
    <xdr:sp macro="" textlink="">
      <xdr:nvSpPr>
        <xdr:cNvPr id="4865" name="Text Box 1">
          <a:extLst>
            <a:ext uri="{FF2B5EF4-FFF2-40B4-BE49-F238E27FC236}">
              <a16:creationId xmlns:a16="http://schemas.microsoft.com/office/drawing/2014/main" id="{12364393-59A3-4B11-9A5F-156A92ECDFCA}"/>
            </a:ext>
          </a:extLst>
        </xdr:cNvPr>
        <xdr:cNvSpPr txBox="1">
          <a:spLocks noChangeArrowheads="1"/>
        </xdr:cNvSpPr>
      </xdr:nvSpPr>
      <xdr:spPr bwMode="auto">
        <a:xfrm>
          <a:off x="30559375" y="2345817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119</xdr:row>
      <xdr:rowOff>0</xdr:rowOff>
    </xdr:from>
    <xdr:ext cx="57150" cy="809625"/>
    <xdr:sp macro="" textlink="">
      <xdr:nvSpPr>
        <xdr:cNvPr id="4866" name="Text Box 1">
          <a:extLst>
            <a:ext uri="{FF2B5EF4-FFF2-40B4-BE49-F238E27FC236}">
              <a16:creationId xmlns:a16="http://schemas.microsoft.com/office/drawing/2014/main" id="{0B30A76E-89BE-403F-83DF-33FBF4B916C0}"/>
            </a:ext>
          </a:extLst>
        </xdr:cNvPr>
        <xdr:cNvSpPr txBox="1">
          <a:spLocks noChangeArrowheads="1"/>
        </xdr:cNvSpPr>
      </xdr:nvSpPr>
      <xdr:spPr bwMode="auto">
        <a:xfrm>
          <a:off x="31054675" y="2345817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119</xdr:row>
      <xdr:rowOff>0</xdr:rowOff>
    </xdr:from>
    <xdr:ext cx="57150" cy="809625"/>
    <xdr:sp macro="" textlink="">
      <xdr:nvSpPr>
        <xdr:cNvPr id="4867" name="Text Box 1">
          <a:extLst>
            <a:ext uri="{FF2B5EF4-FFF2-40B4-BE49-F238E27FC236}">
              <a16:creationId xmlns:a16="http://schemas.microsoft.com/office/drawing/2014/main" id="{006F9C23-5D9F-41AF-B879-6A4F14D4A8C7}"/>
            </a:ext>
          </a:extLst>
        </xdr:cNvPr>
        <xdr:cNvSpPr txBox="1">
          <a:spLocks noChangeArrowheads="1"/>
        </xdr:cNvSpPr>
      </xdr:nvSpPr>
      <xdr:spPr bwMode="auto">
        <a:xfrm>
          <a:off x="30559375" y="2345817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119</xdr:row>
      <xdr:rowOff>0</xdr:rowOff>
    </xdr:from>
    <xdr:ext cx="57150" cy="809625"/>
    <xdr:sp macro="" textlink="">
      <xdr:nvSpPr>
        <xdr:cNvPr id="4868" name="Text Box 1">
          <a:extLst>
            <a:ext uri="{FF2B5EF4-FFF2-40B4-BE49-F238E27FC236}">
              <a16:creationId xmlns:a16="http://schemas.microsoft.com/office/drawing/2014/main" id="{8A668D94-7907-4869-AE58-712E3F7E73CC}"/>
            </a:ext>
          </a:extLst>
        </xdr:cNvPr>
        <xdr:cNvSpPr txBox="1">
          <a:spLocks noChangeArrowheads="1"/>
        </xdr:cNvSpPr>
      </xdr:nvSpPr>
      <xdr:spPr bwMode="auto">
        <a:xfrm>
          <a:off x="31054675" y="2345817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119</xdr:row>
      <xdr:rowOff>0</xdr:rowOff>
    </xdr:from>
    <xdr:ext cx="57150" cy="809625"/>
    <xdr:sp macro="" textlink="">
      <xdr:nvSpPr>
        <xdr:cNvPr id="4869" name="Text Box 1">
          <a:extLst>
            <a:ext uri="{FF2B5EF4-FFF2-40B4-BE49-F238E27FC236}">
              <a16:creationId xmlns:a16="http://schemas.microsoft.com/office/drawing/2014/main" id="{EC7DF516-B32C-4501-B310-3E0B0265FF24}"/>
            </a:ext>
          </a:extLst>
        </xdr:cNvPr>
        <xdr:cNvSpPr txBox="1">
          <a:spLocks noChangeArrowheads="1"/>
        </xdr:cNvSpPr>
      </xdr:nvSpPr>
      <xdr:spPr bwMode="auto">
        <a:xfrm>
          <a:off x="30559375" y="2345817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870" name="Text Box 1">
          <a:extLst>
            <a:ext uri="{FF2B5EF4-FFF2-40B4-BE49-F238E27FC236}">
              <a16:creationId xmlns:a16="http://schemas.microsoft.com/office/drawing/2014/main" id="{11C52B08-4171-472A-A9B2-75C8E0FC906F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871" name="Text Box 1">
          <a:extLst>
            <a:ext uri="{FF2B5EF4-FFF2-40B4-BE49-F238E27FC236}">
              <a16:creationId xmlns:a16="http://schemas.microsoft.com/office/drawing/2014/main" id="{A30CDA9E-4C0D-4570-BC7B-E7D7AA371D32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872" name="Text Box 1">
          <a:extLst>
            <a:ext uri="{FF2B5EF4-FFF2-40B4-BE49-F238E27FC236}">
              <a16:creationId xmlns:a16="http://schemas.microsoft.com/office/drawing/2014/main" id="{F5612600-866C-405B-96A3-E74CF652402B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873" name="Text Box 1">
          <a:extLst>
            <a:ext uri="{FF2B5EF4-FFF2-40B4-BE49-F238E27FC236}">
              <a16:creationId xmlns:a16="http://schemas.microsoft.com/office/drawing/2014/main" id="{BF0D7572-C7B9-4E71-82B1-56B3ACCF3A9D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874" name="Text Box 1">
          <a:extLst>
            <a:ext uri="{FF2B5EF4-FFF2-40B4-BE49-F238E27FC236}">
              <a16:creationId xmlns:a16="http://schemas.microsoft.com/office/drawing/2014/main" id="{DE675CCC-3553-420C-BFAF-14F3B5C44DA4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875" name="Text Box 1">
          <a:extLst>
            <a:ext uri="{FF2B5EF4-FFF2-40B4-BE49-F238E27FC236}">
              <a16:creationId xmlns:a16="http://schemas.microsoft.com/office/drawing/2014/main" id="{54B05A70-7AA0-4733-8E89-0B87BA83CD53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876" name="Text Box 1">
          <a:extLst>
            <a:ext uri="{FF2B5EF4-FFF2-40B4-BE49-F238E27FC236}">
              <a16:creationId xmlns:a16="http://schemas.microsoft.com/office/drawing/2014/main" id="{784E1B51-C4DF-4189-BB5E-0E60E0E7DA3F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877" name="Text Box 1">
          <a:extLst>
            <a:ext uri="{FF2B5EF4-FFF2-40B4-BE49-F238E27FC236}">
              <a16:creationId xmlns:a16="http://schemas.microsoft.com/office/drawing/2014/main" id="{E0C619FF-AB23-4EDC-B9EA-970F383009E7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878" name="Text Box 1">
          <a:extLst>
            <a:ext uri="{FF2B5EF4-FFF2-40B4-BE49-F238E27FC236}">
              <a16:creationId xmlns:a16="http://schemas.microsoft.com/office/drawing/2014/main" id="{5FDA5987-C31C-4000-A76A-1AC2B883BF3A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879" name="Text Box 1">
          <a:extLst>
            <a:ext uri="{FF2B5EF4-FFF2-40B4-BE49-F238E27FC236}">
              <a16:creationId xmlns:a16="http://schemas.microsoft.com/office/drawing/2014/main" id="{C060F170-D822-4C32-8D53-5FAFAACED1B1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880" name="Text Box 1">
          <a:extLst>
            <a:ext uri="{FF2B5EF4-FFF2-40B4-BE49-F238E27FC236}">
              <a16:creationId xmlns:a16="http://schemas.microsoft.com/office/drawing/2014/main" id="{FC1231DE-4491-404B-8E7C-C08336C61A08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881" name="Text Box 1">
          <a:extLst>
            <a:ext uri="{FF2B5EF4-FFF2-40B4-BE49-F238E27FC236}">
              <a16:creationId xmlns:a16="http://schemas.microsoft.com/office/drawing/2014/main" id="{C2F1589E-E79B-497A-9C2B-F06F11846611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882" name="Text Box 1">
          <a:extLst>
            <a:ext uri="{FF2B5EF4-FFF2-40B4-BE49-F238E27FC236}">
              <a16:creationId xmlns:a16="http://schemas.microsoft.com/office/drawing/2014/main" id="{799F8746-8393-4B2E-A86E-48D76BCBEBE1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883" name="Text Box 1">
          <a:extLst>
            <a:ext uri="{FF2B5EF4-FFF2-40B4-BE49-F238E27FC236}">
              <a16:creationId xmlns:a16="http://schemas.microsoft.com/office/drawing/2014/main" id="{3F9F6AD5-7521-440E-AE8C-55AEB64C3EEE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884" name="Text Box 1">
          <a:extLst>
            <a:ext uri="{FF2B5EF4-FFF2-40B4-BE49-F238E27FC236}">
              <a16:creationId xmlns:a16="http://schemas.microsoft.com/office/drawing/2014/main" id="{BA695AEF-C539-4CF5-BF43-DD957DF64F13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885" name="Text Box 1">
          <a:extLst>
            <a:ext uri="{FF2B5EF4-FFF2-40B4-BE49-F238E27FC236}">
              <a16:creationId xmlns:a16="http://schemas.microsoft.com/office/drawing/2014/main" id="{DBA9521F-F3B1-444F-9BF4-48D4B4D116FC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886" name="Text Box 1">
          <a:extLst>
            <a:ext uri="{FF2B5EF4-FFF2-40B4-BE49-F238E27FC236}">
              <a16:creationId xmlns:a16="http://schemas.microsoft.com/office/drawing/2014/main" id="{984E441D-30B4-41B7-BD7B-3444A4DAC198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887" name="Text Box 1">
          <a:extLst>
            <a:ext uri="{FF2B5EF4-FFF2-40B4-BE49-F238E27FC236}">
              <a16:creationId xmlns:a16="http://schemas.microsoft.com/office/drawing/2014/main" id="{E1550924-6EB7-41AB-B4C7-D6E11D164E59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888" name="Text Box 1">
          <a:extLst>
            <a:ext uri="{FF2B5EF4-FFF2-40B4-BE49-F238E27FC236}">
              <a16:creationId xmlns:a16="http://schemas.microsoft.com/office/drawing/2014/main" id="{02C941DA-643F-4B17-988F-2AE75B549FD2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889" name="Text Box 1">
          <a:extLst>
            <a:ext uri="{FF2B5EF4-FFF2-40B4-BE49-F238E27FC236}">
              <a16:creationId xmlns:a16="http://schemas.microsoft.com/office/drawing/2014/main" id="{DCE30638-BE70-4111-9619-488B51CA4859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890" name="Text Box 1">
          <a:extLst>
            <a:ext uri="{FF2B5EF4-FFF2-40B4-BE49-F238E27FC236}">
              <a16:creationId xmlns:a16="http://schemas.microsoft.com/office/drawing/2014/main" id="{F264793D-5F3A-4193-8359-67D0EB4620EB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891" name="Text Box 1">
          <a:extLst>
            <a:ext uri="{FF2B5EF4-FFF2-40B4-BE49-F238E27FC236}">
              <a16:creationId xmlns:a16="http://schemas.microsoft.com/office/drawing/2014/main" id="{D406C422-18E4-4294-8184-DA6B70422B8E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892" name="Text Box 1">
          <a:extLst>
            <a:ext uri="{FF2B5EF4-FFF2-40B4-BE49-F238E27FC236}">
              <a16:creationId xmlns:a16="http://schemas.microsoft.com/office/drawing/2014/main" id="{F014E599-CF53-4B79-8A43-3C80876789AB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893" name="Text Box 1">
          <a:extLst>
            <a:ext uri="{FF2B5EF4-FFF2-40B4-BE49-F238E27FC236}">
              <a16:creationId xmlns:a16="http://schemas.microsoft.com/office/drawing/2014/main" id="{5C3A67A0-981C-4C57-BDCC-D44C2647FBCB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894" name="Text Box 1">
          <a:extLst>
            <a:ext uri="{FF2B5EF4-FFF2-40B4-BE49-F238E27FC236}">
              <a16:creationId xmlns:a16="http://schemas.microsoft.com/office/drawing/2014/main" id="{FC183B43-E0FA-421D-8069-F52F627F45CF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895" name="Text Box 1">
          <a:extLst>
            <a:ext uri="{FF2B5EF4-FFF2-40B4-BE49-F238E27FC236}">
              <a16:creationId xmlns:a16="http://schemas.microsoft.com/office/drawing/2014/main" id="{D75F2A2E-E18C-4E81-834C-A5B0BE0388B0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896" name="Text Box 1">
          <a:extLst>
            <a:ext uri="{FF2B5EF4-FFF2-40B4-BE49-F238E27FC236}">
              <a16:creationId xmlns:a16="http://schemas.microsoft.com/office/drawing/2014/main" id="{B868E360-93EF-45F0-8360-FF16FAD8A7D7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897" name="Text Box 1">
          <a:extLst>
            <a:ext uri="{FF2B5EF4-FFF2-40B4-BE49-F238E27FC236}">
              <a16:creationId xmlns:a16="http://schemas.microsoft.com/office/drawing/2014/main" id="{E3DCC064-FA2E-45EA-8574-ED4402D5BA1F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898" name="Text Box 1">
          <a:extLst>
            <a:ext uri="{FF2B5EF4-FFF2-40B4-BE49-F238E27FC236}">
              <a16:creationId xmlns:a16="http://schemas.microsoft.com/office/drawing/2014/main" id="{33B84CFB-F44F-4AF9-8D5E-11DAE010102D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899" name="Text Box 1">
          <a:extLst>
            <a:ext uri="{FF2B5EF4-FFF2-40B4-BE49-F238E27FC236}">
              <a16:creationId xmlns:a16="http://schemas.microsoft.com/office/drawing/2014/main" id="{D6BA2BC8-1589-4BA0-94D3-547CB1BCE7D3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900" name="Text Box 1">
          <a:extLst>
            <a:ext uri="{FF2B5EF4-FFF2-40B4-BE49-F238E27FC236}">
              <a16:creationId xmlns:a16="http://schemas.microsoft.com/office/drawing/2014/main" id="{4F7BBBEC-D0CC-412C-8BF4-A7D40E4DC9D3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901" name="Text Box 1">
          <a:extLst>
            <a:ext uri="{FF2B5EF4-FFF2-40B4-BE49-F238E27FC236}">
              <a16:creationId xmlns:a16="http://schemas.microsoft.com/office/drawing/2014/main" id="{0EB41422-3678-42BE-84BD-4BFDF0336D5C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902" name="Text Box 1">
          <a:extLst>
            <a:ext uri="{FF2B5EF4-FFF2-40B4-BE49-F238E27FC236}">
              <a16:creationId xmlns:a16="http://schemas.microsoft.com/office/drawing/2014/main" id="{A2892B1B-FAD6-4BAE-BC29-AA771CFE0819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903" name="Text Box 1">
          <a:extLst>
            <a:ext uri="{FF2B5EF4-FFF2-40B4-BE49-F238E27FC236}">
              <a16:creationId xmlns:a16="http://schemas.microsoft.com/office/drawing/2014/main" id="{0195EE1A-26D5-4074-AA1C-FD0120DABB05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904" name="Text Box 1">
          <a:extLst>
            <a:ext uri="{FF2B5EF4-FFF2-40B4-BE49-F238E27FC236}">
              <a16:creationId xmlns:a16="http://schemas.microsoft.com/office/drawing/2014/main" id="{0AE9D7CC-B375-4532-9170-672EE15D06E4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905" name="Text Box 1">
          <a:extLst>
            <a:ext uri="{FF2B5EF4-FFF2-40B4-BE49-F238E27FC236}">
              <a16:creationId xmlns:a16="http://schemas.microsoft.com/office/drawing/2014/main" id="{C48D2D8F-DD48-42D2-8A09-2A7FF88CEAF6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906" name="Text Box 1">
          <a:extLst>
            <a:ext uri="{FF2B5EF4-FFF2-40B4-BE49-F238E27FC236}">
              <a16:creationId xmlns:a16="http://schemas.microsoft.com/office/drawing/2014/main" id="{0772A251-661D-4ACF-B4D4-68CF6141F84C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907" name="Text Box 1">
          <a:extLst>
            <a:ext uri="{FF2B5EF4-FFF2-40B4-BE49-F238E27FC236}">
              <a16:creationId xmlns:a16="http://schemas.microsoft.com/office/drawing/2014/main" id="{B93B3E61-878A-4A78-B576-325C88F3FAFD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908" name="Text Box 1">
          <a:extLst>
            <a:ext uri="{FF2B5EF4-FFF2-40B4-BE49-F238E27FC236}">
              <a16:creationId xmlns:a16="http://schemas.microsoft.com/office/drawing/2014/main" id="{39A40D84-CC6F-478A-8CBB-45EE7F4A4DD0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909" name="Text Box 1">
          <a:extLst>
            <a:ext uri="{FF2B5EF4-FFF2-40B4-BE49-F238E27FC236}">
              <a16:creationId xmlns:a16="http://schemas.microsoft.com/office/drawing/2014/main" id="{8D7E3774-92FC-4D5F-82C5-91A832D60C44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910" name="Text Box 1">
          <a:extLst>
            <a:ext uri="{FF2B5EF4-FFF2-40B4-BE49-F238E27FC236}">
              <a16:creationId xmlns:a16="http://schemas.microsoft.com/office/drawing/2014/main" id="{88F05C09-6610-4953-8192-06E5218FCD31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911" name="Text Box 1">
          <a:extLst>
            <a:ext uri="{FF2B5EF4-FFF2-40B4-BE49-F238E27FC236}">
              <a16:creationId xmlns:a16="http://schemas.microsoft.com/office/drawing/2014/main" id="{1FE5085F-5DDC-4A65-BE1E-7ED1FE1BDA11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912" name="Text Box 1">
          <a:extLst>
            <a:ext uri="{FF2B5EF4-FFF2-40B4-BE49-F238E27FC236}">
              <a16:creationId xmlns:a16="http://schemas.microsoft.com/office/drawing/2014/main" id="{A1108B56-3BDB-41DE-9748-1944FE2EC979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913" name="Text Box 1">
          <a:extLst>
            <a:ext uri="{FF2B5EF4-FFF2-40B4-BE49-F238E27FC236}">
              <a16:creationId xmlns:a16="http://schemas.microsoft.com/office/drawing/2014/main" id="{285C4FE6-077B-480C-B460-3BEC044435A5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914" name="Text Box 1">
          <a:extLst>
            <a:ext uri="{FF2B5EF4-FFF2-40B4-BE49-F238E27FC236}">
              <a16:creationId xmlns:a16="http://schemas.microsoft.com/office/drawing/2014/main" id="{562A447A-92F0-48A2-A374-2E314E3DC3DF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915" name="Text Box 1">
          <a:extLst>
            <a:ext uri="{FF2B5EF4-FFF2-40B4-BE49-F238E27FC236}">
              <a16:creationId xmlns:a16="http://schemas.microsoft.com/office/drawing/2014/main" id="{330DA0A1-C4BC-49F2-8A94-5888A351D1D6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916" name="Text Box 1">
          <a:extLst>
            <a:ext uri="{FF2B5EF4-FFF2-40B4-BE49-F238E27FC236}">
              <a16:creationId xmlns:a16="http://schemas.microsoft.com/office/drawing/2014/main" id="{F59A5BA8-B2A2-475E-8C3A-6F9CC3D1617A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917" name="Text Box 1">
          <a:extLst>
            <a:ext uri="{FF2B5EF4-FFF2-40B4-BE49-F238E27FC236}">
              <a16:creationId xmlns:a16="http://schemas.microsoft.com/office/drawing/2014/main" id="{1599C62E-8B1C-4E4B-9B54-882040D6CD01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119</xdr:row>
      <xdr:rowOff>0</xdr:rowOff>
    </xdr:from>
    <xdr:ext cx="57150" cy="809625"/>
    <xdr:sp macro="" textlink="">
      <xdr:nvSpPr>
        <xdr:cNvPr id="4918" name="Text Box 1">
          <a:extLst>
            <a:ext uri="{FF2B5EF4-FFF2-40B4-BE49-F238E27FC236}">
              <a16:creationId xmlns:a16="http://schemas.microsoft.com/office/drawing/2014/main" id="{B6D910D9-E325-42A7-9400-37A3F48EA186}"/>
            </a:ext>
          </a:extLst>
        </xdr:cNvPr>
        <xdr:cNvSpPr txBox="1">
          <a:spLocks noChangeArrowheads="1"/>
        </xdr:cNvSpPr>
      </xdr:nvSpPr>
      <xdr:spPr bwMode="auto">
        <a:xfrm>
          <a:off x="31054675" y="2345817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119</xdr:row>
      <xdr:rowOff>0</xdr:rowOff>
    </xdr:from>
    <xdr:ext cx="57150" cy="809625"/>
    <xdr:sp macro="" textlink="">
      <xdr:nvSpPr>
        <xdr:cNvPr id="4919" name="Text Box 1">
          <a:extLst>
            <a:ext uri="{FF2B5EF4-FFF2-40B4-BE49-F238E27FC236}">
              <a16:creationId xmlns:a16="http://schemas.microsoft.com/office/drawing/2014/main" id="{E73B6148-953C-40B0-BE61-1C9B3B3FCDCB}"/>
            </a:ext>
          </a:extLst>
        </xdr:cNvPr>
        <xdr:cNvSpPr txBox="1">
          <a:spLocks noChangeArrowheads="1"/>
        </xdr:cNvSpPr>
      </xdr:nvSpPr>
      <xdr:spPr bwMode="auto">
        <a:xfrm>
          <a:off x="30559375" y="2345817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119</xdr:row>
      <xdr:rowOff>0</xdr:rowOff>
    </xdr:from>
    <xdr:ext cx="57150" cy="809625"/>
    <xdr:sp macro="" textlink="">
      <xdr:nvSpPr>
        <xdr:cNvPr id="4920" name="Text Box 1">
          <a:extLst>
            <a:ext uri="{FF2B5EF4-FFF2-40B4-BE49-F238E27FC236}">
              <a16:creationId xmlns:a16="http://schemas.microsoft.com/office/drawing/2014/main" id="{1CDFD0D3-86CB-4124-83F7-35D19D5A58DB}"/>
            </a:ext>
          </a:extLst>
        </xdr:cNvPr>
        <xdr:cNvSpPr txBox="1">
          <a:spLocks noChangeArrowheads="1"/>
        </xdr:cNvSpPr>
      </xdr:nvSpPr>
      <xdr:spPr bwMode="auto">
        <a:xfrm>
          <a:off x="31054675" y="2345817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119</xdr:row>
      <xdr:rowOff>0</xdr:rowOff>
    </xdr:from>
    <xdr:ext cx="57150" cy="809625"/>
    <xdr:sp macro="" textlink="">
      <xdr:nvSpPr>
        <xdr:cNvPr id="4921" name="Text Box 1">
          <a:extLst>
            <a:ext uri="{FF2B5EF4-FFF2-40B4-BE49-F238E27FC236}">
              <a16:creationId xmlns:a16="http://schemas.microsoft.com/office/drawing/2014/main" id="{DFD79C1A-8BAB-4743-8E9C-799DE0D16D7D}"/>
            </a:ext>
          </a:extLst>
        </xdr:cNvPr>
        <xdr:cNvSpPr txBox="1">
          <a:spLocks noChangeArrowheads="1"/>
        </xdr:cNvSpPr>
      </xdr:nvSpPr>
      <xdr:spPr bwMode="auto">
        <a:xfrm>
          <a:off x="30559375" y="2345817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119</xdr:row>
      <xdr:rowOff>0</xdr:rowOff>
    </xdr:from>
    <xdr:ext cx="57150" cy="809625"/>
    <xdr:sp macro="" textlink="">
      <xdr:nvSpPr>
        <xdr:cNvPr id="4922" name="Text Box 1">
          <a:extLst>
            <a:ext uri="{FF2B5EF4-FFF2-40B4-BE49-F238E27FC236}">
              <a16:creationId xmlns:a16="http://schemas.microsoft.com/office/drawing/2014/main" id="{BBE2AC3D-8CDA-4D2D-B580-0F27D4747575}"/>
            </a:ext>
          </a:extLst>
        </xdr:cNvPr>
        <xdr:cNvSpPr txBox="1">
          <a:spLocks noChangeArrowheads="1"/>
        </xdr:cNvSpPr>
      </xdr:nvSpPr>
      <xdr:spPr bwMode="auto">
        <a:xfrm>
          <a:off x="31054675" y="2345817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119</xdr:row>
      <xdr:rowOff>0</xdr:rowOff>
    </xdr:from>
    <xdr:ext cx="57150" cy="809625"/>
    <xdr:sp macro="" textlink="">
      <xdr:nvSpPr>
        <xdr:cNvPr id="4923" name="Text Box 1">
          <a:extLst>
            <a:ext uri="{FF2B5EF4-FFF2-40B4-BE49-F238E27FC236}">
              <a16:creationId xmlns:a16="http://schemas.microsoft.com/office/drawing/2014/main" id="{7F802850-AF46-4D39-8211-57A98868EF3F}"/>
            </a:ext>
          </a:extLst>
        </xdr:cNvPr>
        <xdr:cNvSpPr txBox="1">
          <a:spLocks noChangeArrowheads="1"/>
        </xdr:cNvSpPr>
      </xdr:nvSpPr>
      <xdr:spPr bwMode="auto">
        <a:xfrm>
          <a:off x="30559375" y="2345817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924" name="Text Box 1">
          <a:extLst>
            <a:ext uri="{FF2B5EF4-FFF2-40B4-BE49-F238E27FC236}">
              <a16:creationId xmlns:a16="http://schemas.microsoft.com/office/drawing/2014/main" id="{52B1A1D2-E819-4808-AE74-90CAB8FD0A86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925" name="Text Box 1">
          <a:extLst>
            <a:ext uri="{FF2B5EF4-FFF2-40B4-BE49-F238E27FC236}">
              <a16:creationId xmlns:a16="http://schemas.microsoft.com/office/drawing/2014/main" id="{A65D9DEA-1A49-432A-93EC-39AD3E5E3A65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926" name="Text Box 1">
          <a:extLst>
            <a:ext uri="{FF2B5EF4-FFF2-40B4-BE49-F238E27FC236}">
              <a16:creationId xmlns:a16="http://schemas.microsoft.com/office/drawing/2014/main" id="{DE588458-7003-4C4B-9691-A69658E4E29D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927" name="Text Box 1">
          <a:extLst>
            <a:ext uri="{FF2B5EF4-FFF2-40B4-BE49-F238E27FC236}">
              <a16:creationId xmlns:a16="http://schemas.microsoft.com/office/drawing/2014/main" id="{CA96683C-4D60-4C01-91AD-8075A9EAA591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928" name="Text Box 1">
          <a:extLst>
            <a:ext uri="{FF2B5EF4-FFF2-40B4-BE49-F238E27FC236}">
              <a16:creationId xmlns:a16="http://schemas.microsoft.com/office/drawing/2014/main" id="{D5E2D940-BEE2-4F2F-946A-528D71A524DA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929" name="Text Box 1">
          <a:extLst>
            <a:ext uri="{FF2B5EF4-FFF2-40B4-BE49-F238E27FC236}">
              <a16:creationId xmlns:a16="http://schemas.microsoft.com/office/drawing/2014/main" id="{BE845284-9289-4CFD-8FC6-98892F7A14D4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930" name="Text Box 1">
          <a:extLst>
            <a:ext uri="{FF2B5EF4-FFF2-40B4-BE49-F238E27FC236}">
              <a16:creationId xmlns:a16="http://schemas.microsoft.com/office/drawing/2014/main" id="{5ACDECFB-B3DB-4242-808E-EEEA3218B442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931" name="Text Box 1">
          <a:extLst>
            <a:ext uri="{FF2B5EF4-FFF2-40B4-BE49-F238E27FC236}">
              <a16:creationId xmlns:a16="http://schemas.microsoft.com/office/drawing/2014/main" id="{D89F9848-8DCF-4043-A2B0-A45B294C92EE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932" name="Text Box 1">
          <a:extLst>
            <a:ext uri="{FF2B5EF4-FFF2-40B4-BE49-F238E27FC236}">
              <a16:creationId xmlns:a16="http://schemas.microsoft.com/office/drawing/2014/main" id="{2556E0BB-2D6D-4E53-A830-53A82973C1DA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933" name="Text Box 1">
          <a:extLst>
            <a:ext uri="{FF2B5EF4-FFF2-40B4-BE49-F238E27FC236}">
              <a16:creationId xmlns:a16="http://schemas.microsoft.com/office/drawing/2014/main" id="{DE27CBF4-87A2-4F85-B43A-4FADB61AB2F1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934" name="Text Box 1">
          <a:extLst>
            <a:ext uri="{FF2B5EF4-FFF2-40B4-BE49-F238E27FC236}">
              <a16:creationId xmlns:a16="http://schemas.microsoft.com/office/drawing/2014/main" id="{EC27D33A-1FB3-4B04-B252-764218D3AFB9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935" name="Text Box 1">
          <a:extLst>
            <a:ext uri="{FF2B5EF4-FFF2-40B4-BE49-F238E27FC236}">
              <a16:creationId xmlns:a16="http://schemas.microsoft.com/office/drawing/2014/main" id="{CECC1C08-1FD3-4D41-8975-321EA5B8668B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936" name="Text Box 1">
          <a:extLst>
            <a:ext uri="{FF2B5EF4-FFF2-40B4-BE49-F238E27FC236}">
              <a16:creationId xmlns:a16="http://schemas.microsoft.com/office/drawing/2014/main" id="{0990DF2C-554B-410D-BF3E-B25A1BB2AC97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937" name="Text Box 1">
          <a:extLst>
            <a:ext uri="{FF2B5EF4-FFF2-40B4-BE49-F238E27FC236}">
              <a16:creationId xmlns:a16="http://schemas.microsoft.com/office/drawing/2014/main" id="{832A891B-5D5A-49DE-A4F1-48D2339957C6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938" name="Text Box 1">
          <a:extLst>
            <a:ext uri="{FF2B5EF4-FFF2-40B4-BE49-F238E27FC236}">
              <a16:creationId xmlns:a16="http://schemas.microsoft.com/office/drawing/2014/main" id="{E589D973-F937-4C07-BFBC-D4E8BD130043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939" name="Text Box 1">
          <a:extLst>
            <a:ext uri="{FF2B5EF4-FFF2-40B4-BE49-F238E27FC236}">
              <a16:creationId xmlns:a16="http://schemas.microsoft.com/office/drawing/2014/main" id="{107D32CA-C11D-440D-AA84-00640F83CA75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940" name="Text Box 1">
          <a:extLst>
            <a:ext uri="{FF2B5EF4-FFF2-40B4-BE49-F238E27FC236}">
              <a16:creationId xmlns:a16="http://schemas.microsoft.com/office/drawing/2014/main" id="{79E0813B-69BC-42CE-805C-C66BC0C598A7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941" name="Text Box 1">
          <a:extLst>
            <a:ext uri="{FF2B5EF4-FFF2-40B4-BE49-F238E27FC236}">
              <a16:creationId xmlns:a16="http://schemas.microsoft.com/office/drawing/2014/main" id="{249F560D-1DAE-4D44-8673-718CF52688A7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942" name="Text Box 1">
          <a:extLst>
            <a:ext uri="{FF2B5EF4-FFF2-40B4-BE49-F238E27FC236}">
              <a16:creationId xmlns:a16="http://schemas.microsoft.com/office/drawing/2014/main" id="{72356BC4-0D33-4E85-9A8C-9AE3AC33A6A1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943" name="Text Box 1">
          <a:extLst>
            <a:ext uri="{FF2B5EF4-FFF2-40B4-BE49-F238E27FC236}">
              <a16:creationId xmlns:a16="http://schemas.microsoft.com/office/drawing/2014/main" id="{DEF08DA0-330C-48EF-8B95-13B360DC578B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944" name="Text Box 1">
          <a:extLst>
            <a:ext uri="{FF2B5EF4-FFF2-40B4-BE49-F238E27FC236}">
              <a16:creationId xmlns:a16="http://schemas.microsoft.com/office/drawing/2014/main" id="{80AB9E7C-4A2E-4B7B-B7A3-8A68D90070C1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945" name="Text Box 1">
          <a:extLst>
            <a:ext uri="{FF2B5EF4-FFF2-40B4-BE49-F238E27FC236}">
              <a16:creationId xmlns:a16="http://schemas.microsoft.com/office/drawing/2014/main" id="{7C3361BF-3552-4766-AE64-BC4CB5EB7834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946" name="Text Box 1">
          <a:extLst>
            <a:ext uri="{FF2B5EF4-FFF2-40B4-BE49-F238E27FC236}">
              <a16:creationId xmlns:a16="http://schemas.microsoft.com/office/drawing/2014/main" id="{56DF46FC-80AC-4DFD-A8CD-93CEF7DF6700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947" name="Text Box 1">
          <a:extLst>
            <a:ext uri="{FF2B5EF4-FFF2-40B4-BE49-F238E27FC236}">
              <a16:creationId xmlns:a16="http://schemas.microsoft.com/office/drawing/2014/main" id="{AD5BFE6F-6D76-4A57-9280-C49B63EF6E50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948" name="Text Box 1">
          <a:extLst>
            <a:ext uri="{FF2B5EF4-FFF2-40B4-BE49-F238E27FC236}">
              <a16:creationId xmlns:a16="http://schemas.microsoft.com/office/drawing/2014/main" id="{4E143B99-D33E-44A5-9CE4-8D729F05533E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949" name="Text Box 1">
          <a:extLst>
            <a:ext uri="{FF2B5EF4-FFF2-40B4-BE49-F238E27FC236}">
              <a16:creationId xmlns:a16="http://schemas.microsoft.com/office/drawing/2014/main" id="{955A0F2A-7BB2-4099-A483-F9848095F963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950" name="Text Box 1">
          <a:extLst>
            <a:ext uri="{FF2B5EF4-FFF2-40B4-BE49-F238E27FC236}">
              <a16:creationId xmlns:a16="http://schemas.microsoft.com/office/drawing/2014/main" id="{7739F4BA-3C85-4465-AD6A-150A5E30F6BB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951" name="Text Box 1">
          <a:extLst>
            <a:ext uri="{FF2B5EF4-FFF2-40B4-BE49-F238E27FC236}">
              <a16:creationId xmlns:a16="http://schemas.microsoft.com/office/drawing/2014/main" id="{A733C68B-0237-488F-A513-CF0CCEF9CC87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952" name="Text Box 1">
          <a:extLst>
            <a:ext uri="{FF2B5EF4-FFF2-40B4-BE49-F238E27FC236}">
              <a16:creationId xmlns:a16="http://schemas.microsoft.com/office/drawing/2014/main" id="{4AA120F6-BBAD-4286-B81C-B210728484B9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953" name="Text Box 1">
          <a:extLst>
            <a:ext uri="{FF2B5EF4-FFF2-40B4-BE49-F238E27FC236}">
              <a16:creationId xmlns:a16="http://schemas.microsoft.com/office/drawing/2014/main" id="{402E5B93-94BF-451E-8327-B4C9DB1B899E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954" name="Text Box 1">
          <a:extLst>
            <a:ext uri="{FF2B5EF4-FFF2-40B4-BE49-F238E27FC236}">
              <a16:creationId xmlns:a16="http://schemas.microsoft.com/office/drawing/2014/main" id="{0D559D8E-AB60-4C0B-B7BC-8B752EEF8391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955" name="Text Box 1">
          <a:extLst>
            <a:ext uri="{FF2B5EF4-FFF2-40B4-BE49-F238E27FC236}">
              <a16:creationId xmlns:a16="http://schemas.microsoft.com/office/drawing/2014/main" id="{381658D4-1A7C-4B2D-A018-8543E151DCEC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956" name="Text Box 1">
          <a:extLst>
            <a:ext uri="{FF2B5EF4-FFF2-40B4-BE49-F238E27FC236}">
              <a16:creationId xmlns:a16="http://schemas.microsoft.com/office/drawing/2014/main" id="{4B535FE5-E8F9-4EAD-BAA5-26F7973B12B3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957" name="Text Box 1">
          <a:extLst>
            <a:ext uri="{FF2B5EF4-FFF2-40B4-BE49-F238E27FC236}">
              <a16:creationId xmlns:a16="http://schemas.microsoft.com/office/drawing/2014/main" id="{2890BAB1-3232-4CAD-80C5-34443C1218E8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958" name="Text Box 1">
          <a:extLst>
            <a:ext uri="{FF2B5EF4-FFF2-40B4-BE49-F238E27FC236}">
              <a16:creationId xmlns:a16="http://schemas.microsoft.com/office/drawing/2014/main" id="{426F6E7A-81AC-4C9B-85F0-272993B18C3F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959" name="Text Box 1">
          <a:extLst>
            <a:ext uri="{FF2B5EF4-FFF2-40B4-BE49-F238E27FC236}">
              <a16:creationId xmlns:a16="http://schemas.microsoft.com/office/drawing/2014/main" id="{541AA8CA-F580-45E3-90EB-9FFACC0F3E27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960" name="Text Box 1">
          <a:extLst>
            <a:ext uri="{FF2B5EF4-FFF2-40B4-BE49-F238E27FC236}">
              <a16:creationId xmlns:a16="http://schemas.microsoft.com/office/drawing/2014/main" id="{535D3B5F-61AB-460D-852E-289D74427E25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961" name="Text Box 1">
          <a:extLst>
            <a:ext uri="{FF2B5EF4-FFF2-40B4-BE49-F238E27FC236}">
              <a16:creationId xmlns:a16="http://schemas.microsoft.com/office/drawing/2014/main" id="{B5DE17F9-61E7-4276-98A5-39A9D321AB2C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962" name="Text Box 1">
          <a:extLst>
            <a:ext uri="{FF2B5EF4-FFF2-40B4-BE49-F238E27FC236}">
              <a16:creationId xmlns:a16="http://schemas.microsoft.com/office/drawing/2014/main" id="{C59295C5-7ACE-4920-A541-403A579B4D6B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963" name="Text Box 1">
          <a:extLst>
            <a:ext uri="{FF2B5EF4-FFF2-40B4-BE49-F238E27FC236}">
              <a16:creationId xmlns:a16="http://schemas.microsoft.com/office/drawing/2014/main" id="{D53F0FDA-BEC4-4081-A01A-9C7F1E6F05CB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964" name="Text Box 1">
          <a:extLst>
            <a:ext uri="{FF2B5EF4-FFF2-40B4-BE49-F238E27FC236}">
              <a16:creationId xmlns:a16="http://schemas.microsoft.com/office/drawing/2014/main" id="{E8B266FA-9356-49AF-84ED-355F7C0A7229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965" name="Text Box 1">
          <a:extLst>
            <a:ext uri="{FF2B5EF4-FFF2-40B4-BE49-F238E27FC236}">
              <a16:creationId xmlns:a16="http://schemas.microsoft.com/office/drawing/2014/main" id="{4E5E145F-ECB9-4CC2-AD0F-1E09DFBA1B06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966" name="Text Box 1">
          <a:extLst>
            <a:ext uri="{FF2B5EF4-FFF2-40B4-BE49-F238E27FC236}">
              <a16:creationId xmlns:a16="http://schemas.microsoft.com/office/drawing/2014/main" id="{6C68B73F-0730-4773-A092-9073CB5B8BD5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967" name="Text Box 1">
          <a:extLst>
            <a:ext uri="{FF2B5EF4-FFF2-40B4-BE49-F238E27FC236}">
              <a16:creationId xmlns:a16="http://schemas.microsoft.com/office/drawing/2014/main" id="{281CCF1B-B535-4C3E-A971-2A418C544625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968" name="Text Box 1">
          <a:extLst>
            <a:ext uri="{FF2B5EF4-FFF2-40B4-BE49-F238E27FC236}">
              <a16:creationId xmlns:a16="http://schemas.microsoft.com/office/drawing/2014/main" id="{5F9032E4-5F3B-4170-B66B-8161562C56D0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969" name="Text Box 1">
          <a:extLst>
            <a:ext uri="{FF2B5EF4-FFF2-40B4-BE49-F238E27FC236}">
              <a16:creationId xmlns:a16="http://schemas.microsoft.com/office/drawing/2014/main" id="{085D5C18-7E57-47ED-9AAF-943B6FD55AFC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970" name="Text Box 1">
          <a:extLst>
            <a:ext uri="{FF2B5EF4-FFF2-40B4-BE49-F238E27FC236}">
              <a16:creationId xmlns:a16="http://schemas.microsoft.com/office/drawing/2014/main" id="{18D18C59-D2FE-4073-8810-B58548CEBC42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971" name="Text Box 1">
          <a:extLst>
            <a:ext uri="{FF2B5EF4-FFF2-40B4-BE49-F238E27FC236}">
              <a16:creationId xmlns:a16="http://schemas.microsoft.com/office/drawing/2014/main" id="{124049B9-97F5-46C0-B5CF-E15D483E9761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119</xdr:row>
      <xdr:rowOff>0</xdr:rowOff>
    </xdr:from>
    <xdr:ext cx="57150" cy="809625"/>
    <xdr:sp macro="" textlink="">
      <xdr:nvSpPr>
        <xdr:cNvPr id="4972" name="Text Box 1">
          <a:extLst>
            <a:ext uri="{FF2B5EF4-FFF2-40B4-BE49-F238E27FC236}">
              <a16:creationId xmlns:a16="http://schemas.microsoft.com/office/drawing/2014/main" id="{4AE5E172-F97F-40B7-9A24-AA21F453CCF1}"/>
            </a:ext>
          </a:extLst>
        </xdr:cNvPr>
        <xdr:cNvSpPr txBox="1">
          <a:spLocks noChangeArrowheads="1"/>
        </xdr:cNvSpPr>
      </xdr:nvSpPr>
      <xdr:spPr bwMode="auto">
        <a:xfrm>
          <a:off x="31054675" y="2345817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119</xdr:row>
      <xdr:rowOff>0</xdr:rowOff>
    </xdr:from>
    <xdr:ext cx="57150" cy="809625"/>
    <xdr:sp macro="" textlink="">
      <xdr:nvSpPr>
        <xdr:cNvPr id="4973" name="Text Box 1">
          <a:extLst>
            <a:ext uri="{FF2B5EF4-FFF2-40B4-BE49-F238E27FC236}">
              <a16:creationId xmlns:a16="http://schemas.microsoft.com/office/drawing/2014/main" id="{EE38D582-D743-4ED9-AC57-0ECDD56DE169}"/>
            </a:ext>
          </a:extLst>
        </xdr:cNvPr>
        <xdr:cNvSpPr txBox="1">
          <a:spLocks noChangeArrowheads="1"/>
        </xdr:cNvSpPr>
      </xdr:nvSpPr>
      <xdr:spPr bwMode="auto">
        <a:xfrm>
          <a:off x="30559375" y="2345817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119</xdr:row>
      <xdr:rowOff>0</xdr:rowOff>
    </xdr:from>
    <xdr:ext cx="57150" cy="809625"/>
    <xdr:sp macro="" textlink="">
      <xdr:nvSpPr>
        <xdr:cNvPr id="4974" name="Text Box 1">
          <a:extLst>
            <a:ext uri="{FF2B5EF4-FFF2-40B4-BE49-F238E27FC236}">
              <a16:creationId xmlns:a16="http://schemas.microsoft.com/office/drawing/2014/main" id="{761E1E6D-E529-4F4A-9310-5B13413122DA}"/>
            </a:ext>
          </a:extLst>
        </xdr:cNvPr>
        <xdr:cNvSpPr txBox="1">
          <a:spLocks noChangeArrowheads="1"/>
        </xdr:cNvSpPr>
      </xdr:nvSpPr>
      <xdr:spPr bwMode="auto">
        <a:xfrm>
          <a:off x="31054675" y="2345817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119</xdr:row>
      <xdr:rowOff>0</xdr:rowOff>
    </xdr:from>
    <xdr:ext cx="57150" cy="809625"/>
    <xdr:sp macro="" textlink="">
      <xdr:nvSpPr>
        <xdr:cNvPr id="4975" name="Text Box 1">
          <a:extLst>
            <a:ext uri="{FF2B5EF4-FFF2-40B4-BE49-F238E27FC236}">
              <a16:creationId xmlns:a16="http://schemas.microsoft.com/office/drawing/2014/main" id="{6D2C40D1-18F5-4B7F-BAF6-4A02966F42F5}"/>
            </a:ext>
          </a:extLst>
        </xdr:cNvPr>
        <xdr:cNvSpPr txBox="1">
          <a:spLocks noChangeArrowheads="1"/>
        </xdr:cNvSpPr>
      </xdr:nvSpPr>
      <xdr:spPr bwMode="auto">
        <a:xfrm>
          <a:off x="30559375" y="2345817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119</xdr:row>
      <xdr:rowOff>0</xdr:rowOff>
    </xdr:from>
    <xdr:ext cx="57150" cy="809625"/>
    <xdr:sp macro="" textlink="">
      <xdr:nvSpPr>
        <xdr:cNvPr id="4976" name="Text Box 1">
          <a:extLst>
            <a:ext uri="{FF2B5EF4-FFF2-40B4-BE49-F238E27FC236}">
              <a16:creationId xmlns:a16="http://schemas.microsoft.com/office/drawing/2014/main" id="{AF35D0EB-A4E3-4F51-B94D-A4EAC4A60C31}"/>
            </a:ext>
          </a:extLst>
        </xdr:cNvPr>
        <xdr:cNvSpPr txBox="1">
          <a:spLocks noChangeArrowheads="1"/>
        </xdr:cNvSpPr>
      </xdr:nvSpPr>
      <xdr:spPr bwMode="auto">
        <a:xfrm>
          <a:off x="31054675" y="2345817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119</xdr:row>
      <xdr:rowOff>0</xdr:rowOff>
    </xdr:from>
    <xdr:ext cx="57150" cy="809625"/>
    <xdr:sp macro="" textlink="">
      <xdr:nvSpPr>
        <xdr:cNvPr id="4977" name="Text Box 1">
          <a:extLst>
            <a:ext uri="{FF2B5EF4-FFF2-40B4-BE49-F238E27FC236}">
              <a16:creationId xmlns:a16="http://schemas.microsoft.com/office/drawing/2014/main" id="{871B35DB-66E7-4940-BE74-2A7CF6C9B5DB}"/>
            </a:ext>
          </a:extLst>
        </xdr:cNvPr>
        <xdr:cNvSpPr txBox="1">
          <a:spLocks noChangeArrowheads="1"/>
        </xdr:cNvSpPr>
      </xdr:nvSpPr>
      <xdr:spPr bwMode="auto">
        <a:xfrm>
          <a:off x="30559375" y="2345817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978" name="Text Box 1">
          <a:extLst>
            <a:ext uri="{FF2B5EF4-FFF2-40B4-BE49-F238E27FC236}">
              <a16:creationId xmlns:a16="http://schemas.microsoft.com/office/drawing/2014/main" id="{3F1BF200-454A-41BE-AB29-5547BBF17966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979" name="Text Box 1">
          <a:extLst>
            <a:ext uri="{FF2B5EF4-FFF2-40B4-BE49-F238E27FC236}">
              <a16:creationId xmlns:a16="http://schemas.microsoft.com/office/drawing/2014/main" id="{4B2A82CC-3626-4D07-A52B-B1AF40A886DE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980" name="Text Box 1">
          <a:extLst>
            <a:ext uri="{FF2B5EF4-FFF2-40B4-BE49-F238E27FC236}">
              <a16:creationId xmlns:a16="http://schemas.microsoft.com/office/drawing/2014/main" id="{4FC3DCA0-E4F5-46E4-A1E7-629BC40394FF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981" name="Text Box 1">
          <a:extLst>
            <a:ext uri="{FF2B5EF4-FFF2-40B4-BE49-F238E27FC236}">
              <a16:creationId xmlns:a16="http://schemas.microsoft.com/office/drawing/2014/main" id="{89D14393-7582-42BD-BB55-04B157C3CD2A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982" name="Text Box 1">
          <a:extLst>
            <a:ext uri="{FF2B5EF4-FFF2-40B4-BE49-F238E27FC236}">
              <a16:creationId xmlns:a16="http://schemas.microsoft.com/office/drawing/2014/main" id="{F37F6101-298D-4B6D-9FD6-692C625E5ABC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983" name="Text Box 1">
          <a:extLst>
            <a:ext uri="{FF2B5EF4-FFF2-40B4-BE49-F238E27FC236}">
              <a16:creationId xmlns:a16="http://schemas.microsoft.com/office/drawing/2014/main" id="{00A29936-930D-4473-8FE7-B866FDE90718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984" name="Text Box 1">
          <a:extLst>
            <a:ext uri="{FF2B5EF4-FFF2-40B4-BE49-F238E27FC236}">
              <a16:creationId xmlns:a16="http://schemas.microsoft.com/office/drawing/2014/main" id="{BADE2C65-F3C2-4981-AF3D-508B2E8DBD34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985" name="Text Box 1">
          <a:extLst>
            <a:ext uri="{FF2B5EF4-FFF2-40B4-BE49-F238E27FC236}">
              <a16:creationId xmlns:a16="http://schemas.microsoft.com/office/drawing/2014/main" id="{440BC510-E0B8-414F-95D9-E4874EA54F4F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986" name="Text Box 1">
          <a:extLst>
            <a:ext uri="{FF2B5EF4-FFF2-40B4-BE49-F238E27FC236}">
              <a16:creationId xmlns:a16="http://schemas.microsoft.com/office/drawing/2014/main" id="{EA2146C1-D7AC-426B-9ADC-0841E132DB08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987" name="Text Box 1">
          <a:extLst>
            <a:ext uri="{FF2B5EF4-FFF2-40B4-BE49-F238E27FC236}">
              <a16:creationId xmlns:a16="http://schemas.microsoft.com/office/drawing/2014/main" id="{E6E41FF4-FE95-4F11-9D7B-8ACA0C256EF7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988" name="Text Box 1">
          <a:extLst>
            <a:ext uri="{FF2B5EF4-FFF2-40B4-BE49-F238E27FC236}">
              <a16:creationId xmlns:a16="http://schemas.microsoft.com/office/drawing/2014/main" id="{617A82BD-304A-4A38-8EC3-A171BB23287A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989" name="Text Box 1">
          <a:extLst>
            <a:ext uri="{FF2B5EF4-FFF2-40B4-BE49-F238E27FC236}">
              <a16:creationId xmlns:a16="http://schemas.microsoft.com/office/drawing/2014/main" id="{76E3934F-2F5C-4488-A192-4EAA49A3E123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990" name="Text Box 1">
          <a:extLst>
            <a:ext uri="{FF2B5EF4-FFF2-40B4-BE49-F238E27FC236}">
              <a16:creationId xmlns:a16="http://schemas.microsoft.com/office/drawing/2014/main" id="{EAC39B8B-8D9A-4F7B-95BD-62D00B4BBC05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991" name="Text Box 1">
          <a:extLst>
            <a:ext uri="{FF2B5EF4-FFF2-40B4-BE49-F238E27FC236}">
              <a16:creationId xmlns:a16="http://schemas.microsoft.com/office/drawing/2014/main" id="{D58A0F51-249B-4F41-9842-3A5D787C9291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992" name="Text Box 1">
          <a:extLst>
            <a:ext uri="{FF2B5EF4-FFF2-40B4-BE49-F238E27FC236}">
              <a16:creationId xmlns:a16="http://schemas.microsoft.com/office/drawing/2014/main" id="{C0018E20-2843-40A6-B19E-4D8647C331A4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993" name="Text Box 1">
          <a:extLst>
            <a:ext uri="{FF2B5EF4-FFF2-40B4-BE49-F238E27FC236}">
              <a16:creationId xmlns:a16="http://schemas.microsoft.com/office/drawing/2014/main" id="{2BC331C8-AACF-4B70-9EBA-EDC7300FDBA1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994" name="Text Box 1">
          <a:extLst>
            <a:ext uri="{FF2B5EF4-FFF2-40B4-BE49-F238E27FC236}">
              <a16:creationId xmlns:a16="http://schemas.microsoft.com/office/drawing/2014/main" id="{E12AF57B-B1B8-492C-BA74-000820B454A6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995" name="Text Box 1">
          <a:extLst>
            <a:ext uri="{FF2B5EF4-FFF2-40B4-BE49-F238E27FC236}">
              <a16:creationId xmlns:a16="http://schemas.microsoft.com/office/drawing/2014/main" id="{354F1F87-90E7-44FB-85C1-6694B08FBE45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996" name="Text Box 1">
          <a:extLst>
            <a:ext uri="{FF2B5EF4-FFF2-40B4-BE49-F238E27FC236}">
              <a16:creationId xmlns:a16="http://schemas.microsoft.com/office/drawing/2014/main" id="{1C79C16A-0055-4F77-B398-ED28BBF61D40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997" name="Text Box 1">
          <a:extLst>
            <a:ext uri="{FF2B5EF4-FFF2-40B4-BE49-F238E27FC236}">
              <a16:creationId xmlns:a16="http://schemas.microsoft.com/office/drawing/2014/main" id="{21FD93B6-7306-4705-AF56-A950DE7E915E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998" name="Text Box 1">
          <a:extLst>
            <a:ext uri="{FF2B5EF4-FFF2-40B4-BE49-F238E27FC236}">
              <a16:creationId xmlns:a16="http://schemas.microsoft.com/office/drawing/2014/main" id="{140BD8A8-45FE-4258-B20F-DF56994E4A92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4999" name="Text Box 1">
          <a:extLst>
            <a:ext uri="{FF2B5EF4-FFF2-40B4-BE49-F238E27FC236}">
              <a16:creationId xmlns:a16="http://schemas.microsoft.com/office/drawing/2014/main" id="{A4269D5C-4E2E-440B-A041-8C1AD2E9428F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000" name="Text Box 1">
          <a:extLst>
            <a:ext uri="{FF2B5EF4-FFF2-40B4-BE49-F238E27FC236}">
              <a16:creationId xmlns:a16="http://schemas.microsoft.com/office/drawing/2014/main" id="{FCFFEE0B-A90F-4427-BB12-25C82A7B9174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001" name="Text Box 1">
          <a:extLst>
            <a:ext uri="{FF2B5EF4-FFF2-40B4-BE49-F238E27FC236}">
              <a16:creationId xmlns:a16="http://schemas.microsoft.com/office/drawing/2014/main" id="{96C94ADE-74A9-44E5-850B-0E2EA2C10237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002" name="Text Box 1">
          <a:extLst>
            <a:ext uri="{FF2B5EF4-FFF2-40B4-BE49-F238E27FC236}">
              <a16:creationId xmlns:a16="http://schemas.microsoft.com/office/drawing/2014/main" id="{9B96DAEE-E7D0-46BC-BBC4-E7624A86C638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003" name="Text Box 1">
          <a:extLst>
            <a:ext uri="{FF2B5EF4-FFF2-40B4-BE49-F238E27FC236}">
              <a16:creationId xmlns:a16="http://schemas.microsoft.com/office/drawing/2014/main" id="{13D1F609-1873-4114-8686-4F0285A402B5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004" name="Text Box 1">
          <a:extLst>
            <a:ext uri="{FF2B5EF4-FFF2-40B4-BE49-F238E27FC236}">
              <a16:creationId xmlns:a16="http://schemas.microsoft.com/office/drawing/2014/main" id="{99A22964-FC98-40E7-BBFA-EB130DBA8F45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005" name="Text Box 1">
          <a:extLst>
            <a:ext uri="{FF2B5EF4-FFF2-40B4-BE49-F238E27FC236}">
              <a16:creationId xmlns:a16="http://schemas.microsoft.com/office/drawing/2014/main" id="{579147DF-A10F-4BD4-A9CE-59C231F5E0AD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006" name="Text Box 1">
          <a:extLst>
            <a:ext uri="{FF2B5EF4-FFF2-40B4-BE49-F238E27FC236}">
              <a16:creationId xmlns:a16="http://schemas.microsoft.com/office/drawing/2014/main" id="{FD68D00B-39FA-4E2E-BF08-13BBABF3D59B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007" name="Text Box 1">
          <a:extLst>
            <a:ext uri="{FF2B5EF4-FFF2-40B4-BE49-F238E27FC236}">
              <a16:creationId xmlns:a16="http://schemas.microsoft.com/office/drawing/2014/main" id="{5BA720AF-6D76-4E78-B97C-A45BF6FA7346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008" name="Text Box 1">
          <a:extLst>
            <a:ext uri="{FF2B5EF4-FFF2-40B4-BE49-F238E27FC236}">
              <a16:creationId xmlns:a16="http://schemas.microsoft.com/office/drawing/2014/main" id="{0C5B0499-A8E8-45C8-94C7-817859C9E2A8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009" name="Text Box 1">
          <a:extLst>
            <a:ext uri="{FF2B5EF4-FFF2-40B4-BE49-F238E27FC236}">
              <a16:creationId xmlns:a16="http://schemas.microsoft.com/office/drawing/2014/main" id="{4A3A6631-E32E-4211-97D7-F0A249E03754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010" name="Text Box 1">
          <a:extLst>
            <a:ext uri="{FF2B5EF4-FFF2-40B4-BE49-F238E27FC236}">
              <a16:creationId xmlns:a16="http://schemas.microsoft.com/office/drawing/2014/main" id="{79C4B362-F27A-400D-A4D9-A70800A10C9F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011" name="Text Box 1">
          <a:extLst>
            <a:ext uri="{FF2B5EF4-FFF2-40B4-BE49-F238E27FC236}">
              <a16:creationId xmlns:a16="http://schemas.microsoft.com/office/drawing/2014/main" id="{FA97E9C6-2C4D-4971-B221-5C485660E8CA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012" name="Text Box 1">
          <a:extLst>
            <a:ext uri="{FF2B5EF4-FFF2-40B4-BE49-F238E27FC236}">
              <a16:creationId xmlns:a16="http://schemas.microsoft.com/office/drawing/2014/main" id="{6A12512A-FA9C-4729-A279-AAB47BA9FDFD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013" name="Text Box 1">
          <a:extLst>
            <a:ext uri="{FF2B5EF4-FFF2-40B4-BE49-F238E27FC236}">
              <a16:creationId xmlns:a16="http://schemas.microsoft.com/office/drawing/2014/main" id="{AB4FB70B-6D02-4C7F-AA22-73E90A07EB14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014" name="Text Box 1">
          <a:extLst>
            <a:ext uri="{FF2B5EF4-FFF2-40B4-BE49-F238E27FC236}">
              <a16:creationId xmlns:a16="http://schemas.microsoft.com/office/drawing/2014/main" id="{16F7C1B1-C106-47E9-A94B-0FD95654CA03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015" name="Text Box 1">
          <a:extLst>
            <a:ext uri="{FF2B5EF4-FFF2-40B4-BE49-F238E27FC236}">
              <a16:creationId xmlns:a16="http://schemas.microsoft.com/office/drawing/2014/main" id="{1A66C55D-CE73-42A6-AA20-B9B16A94E0B3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016" name="Text Box 1">
          <a:extLst>
            <a:ext uri="{FF2B5EF4-FFF2-40B4-BE49-F238E27FC236}">
              <a16:creationId xmlns:a16="http://schemas.microsoft.com/office/drawing/2014/main" id="{1303BB52-01A5-4D44-BEC8-0BD991805268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017" name="Text Box 1">
          <a:extLst>
            <a:ext uri="{FF2B5EF4-FFF2-40B4-BE49-F238E27FC236}">
              <a16:creationId xmlns:a16="http://schemas.microsoft.com/office/drawing/2014/main" id="{1A25FD13-148B-4702-A888-7FD9EE0A9E0E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018" name="Text Box 1">
          <a:extLst>
            <a:ext uri="{FF2B5EF4-FFF2-40B4-BE49-F238E27FC236}">
              <a16:creationId xmlns:a16="http://schemas.microsoft.com/office/drawing/2014/main" id="{0104B784-1905-4832-9746-164BA2EAD159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019" name="Text Box 1">
          <a:extLst>
            <a:ext uri="{FF2B5EF4-FFF2-40B4-BE49-F238E27FC236}">
              <a16:creationId xmlns:a16="http://schemas.microsoft.com/office/drawing/2014/main" id="{3B7CCD22-50DC-4252-BA2D-EACD5577B157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020" name="Text Box 1">
          <a:extLst>
            <a:ext uri="{FF2B5EF4-FFF2-40B4-BE49-F238E27FC236}">
              <a16:creationId xmlns:a16="http://schemas.microsoft.com/office/drawing/2014/main" id="{FB1DCB07-FC96-480F-8D3B-1333A0AE7513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021" name="Text Box 1">
          <a:extLst>
            <a:ext uri="{FF2B5EF4-FFF2-40B4-BE49-F238E27FC236}">
              <a16:creationId xmlns:a16="http://schemas.microsoft.com/office/drawing/2014/main" id="{6291633A-F2A0-432C-9FF3-5FA2993974C0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022" name="Text Box 1">
          <a:extLst>
            <a:ext uri="{FF2B5EF4-FFF2-40B4-BE49-F238E27FC236}">
              <a16:creationId xmlns:a16="http://schemas.microsoft.com/office/drawing/2014/main" id="{2E146D80-54A4-4784-9782-66156039D0A4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023" name="Text Box 1">
          <a:extLst>
            <a:ext uri="{FF2B5EF4-FFF2-40B4-BE49-F238E27FC236}">
              <a16:creationId xmlns:a16="http://schemas.microsoft.com/office/drawing/2014/main" id="{248455BC-0A3B-4E5A-BFEC-8D3E060545FC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024" name="Text Box 1">
          <a:extLst>
            <a:ext uri="{FF2B5EF4-FFF2-40B4-BE49-F238E27FC236}">
              <a16:creationId xmlns:a16="http://schemas.microsoft.com/office/drawing/2014/main" id="{2C1384AA-06D7-442E-B5E6-16B0D2B2A966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025" name="Text Box 1">
          <a:extLst>
            <a:ext uri="{FF2B5EF4-FFF2-40B4-BE49-F238E27FC236}">
              <a16:creationId xmlns:a16="http://schemas.microsoft.com/office/drawing/2014/main" id="{4A152A0B-7F02-4CF4-BD4E-8764089C4C4E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119</xdr:row>
      <xdr:rowOff>0</xdr:rowOff>
    </xdr:from>
    <xdr:ext cx="57150" cy="809625"/>
    <xdr:sp macro="" textlink="">
      <xdr:nvSpPr>
        <xdr:cNvPr id="5026" name="Text Box 1">
          <a:extLst>
            <a:ext uri="{FF2B5EF4-FFF2-40B4-BE49-F238E27FC236}">
              <a16:creationId xmlns:a16="http://schemas.microsoft.com/office/drawing/2014/main" id="{37529E35-994E-4FDD-B9B4-8DEDAB033226}"/>
            </a:ext>
          </a:extLst>
        </xdr:cNvPr>
        <xdr:cNvSpPr txBox="1">
          <a:spLocks noChangeArrowheads="1"/>
        </xdr:cNvSpPr>
      </xdr:nvSpPr>
      <xdr:spPr bwMode="auto">
        <a:xfrm>
          <a:off x="31054675" y="2345817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119</xdr:row>
      <xdr:rowOff>0</xdr:rowOff>
    </xdr:from>
    <xdr:ext cx="57150" cy="809625"/>
    <xdr:sp macro="" textlink="">
      <xdr:nvSpPr>
        <xdr:cNvPr id="5027" name="Text Box 1">
          <a:extLst>
            <a:ext uri="{FF2B5EF4-FFF2-40B4-BE49-F238E27FC236}">
              <a16:creationId xmlns:a16="http://schemas.microsoft.com/office/drawing/2014/main" id="{7DF1244E-BF43-4F69-AC11-9D513B6B91D1}"/>
            </a:ext>
          </a:extLst>
        </xdr:cNvPr>
        <xdr:cNvSpPr txBox="1">
          <a:spLocks noChangeArrowheads="1"/>
        </xdr:cNvSpPr>
      </xdr:nvSpPr>
      <xdr:spPr bwMode="auto">
        <a:xfrm>
          <a:off x="30559375" y="2345817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119</xdr:row>
      <xdr:rowOff>0</xdr:rowOff>
    </xdr:from>
    <xdr:ext cx="57150" cy="809625"/>
    <xdr:sp macro="" textlink="">
      <xdr:nvSpPr>
        <xdr:cNvPr id="5028" name="Text Box 1">
          <a:extLst>
            <a:ext uri="{FF2B5EF4-FFF2-40B4-BE49-F238E27FC236}">
              <a16:creationId xmlns:a16="http://schemas.microsoft.com/office/drawing/2014/main" id="{5A30A601-AAF2-4FF8-BD61-7A330347DEE7}"/>
            </a:ext>
          </a:extLst>
        </xdr:cNvPr>
        <xdr:cNvSpPr txBox="1">
          <a:spLocks noChangeArrowheads="1"/>
        </xdr:cNvSpPr>
      </xdr:nvSpPr>
      <xdr:spPr bwMode="auto">
        <a:xfrm>
          <a:off x="31054675" y="2345817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119</xdr:row>
      <xdr:rowOff>0</xdr:rowOff>
    </xdr:from>
    <xdr:ext cx="57150" cy="809625"/>
    <xdr:sp macro="" textlink="">
      <xdr:nvSpPr>
        <xdr:cNvPr id="5029" name="Text Box 1">
          <a:extLst>
            <a:ext uri="{FF2B5EF4-FFF2-40B4-BE49-F238E27FC236}">
              <a16:creationId xmlns:a16="http://schemas.microsoft.com/office/drawing/2014/main" id="{EA02D6A5-83DE-4AF4-BEAE-32E566268F40}"/>
            </a:ext>
          </a:extLst>
        </xdr:cNvPr>
        <xdr:cNvSpPr txBox="1">
          <a:spLocks noChangeArrowheads="1"/>
        </xdr:cNvSpPr>
      </xdr:nvSpPr>
      <xdr:spPr bwMode="auto">
        <a:xfrm>
          <a:off x="30559375" y="2345817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119</xdr:row>
      <xdr:rowOff>0</xdr:rowOff>
    </xdr:from>
    <xdr:ext cx="57150" cy="809625"/>
    <xdr:sp macro="" textlink="">
      <xdr:nvSpPr>
        <xdr:cNvPr id="5030" name="Text Box 1">
          <a:extLst>
            <a:ext uri="{FF2B5EF4-FFF2-40B4-BE49-F238E27FC236}">
              <a16:creationId xmlns:a16="http://schemas.microsoft.com/office/drawing/2014/main" id="{883B0997-1A6E-457E-AF80-3A6062B19D5D}"/>
            </a:ext>
          </a:extLst>
        </xdr:cNvPr>
        <xdr:cNvSpPr txBox="1">
          <a:spLocks noChangeArrowheads="1"/>
        </xdr:cNvSpPr>
      </xdr:nvSpPr>
      <xdr:spPr bwMode="auto">
        <a:xfrm>
          <a:off x="31054675" y="2345817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119</xdr:row>
      <xdr:rowOff>0</xdr:rowOff>
    </xdr:from>
    <xdr:ext cx="57150" cy="809625"/>
    <xdr:sp macro="" textlink="">
      <xdr:nvSpPr>
        <xdr:cNvPr id="5031" name="Text Box 1">
          <a:extLst>
            <a:ext uri="{FF2B5EF4-FFF2-40B4-BE49-F238E27FC236}">
              <a16:creationId xmlns:a16="http://schemas.microsoft.com/office/drawing/2014/main" id="{8A9D442F-C87F-4FA2-9BC3-7A5030821641}"/>
            </a:ext>
          </a:extLst>
        </xdr:cNvPr>
        <xdr:cNvSpPr txBox="1">
          <a:spLocks noChangeArrowheads="1"/>
        </xdr:cNvSpPr>
      </xdr:nvSpPr>
      <xdr:spPr bwMode="auto">
        <a:xfrm>
          <a:off x="30559375" y="2345817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032" name="Text Box 1">
          <a:extLst>
            <a:ext uri="{FF2B5EF4-FFF2-40B4-BE49-F238E27FC236}">
              <a16:creationId xmlns:a16="http://schemas.microsoft.com/office/drawing/2014/main" id="{500DA8FF-B9F8-4C74-990D-798AE4BA456D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033" name="Text Box 1">
          <a:extLst>
            <a:ext uri="{FF2B5EF4-FFF2-40B4-BE49-F238E27FC236}">
              <a16:creationId xmlns:a16="http://schemas.microsoft.com/office/drawing/2014/main" id="{25FABC5E-1E38-4020-A07E-F8D67D0CC581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034" name="Text Box 1">
          <a:extLst>
            <a:ext uri="{FF2B5EF4-FFF2-40B4-BE49-F238E27FC236}">
              <a16:creationId xmlns:a16="http://schemas.microsoft.com/office/drawing/2014/main" id="{2CBF4C44-DE81-4A78-B11D-D3C209FA277B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035" name="Text Box 1">
          <a:extLst>
            <a:ext uri="{FF2B5EF4-FFF2-40B4-BE49-F238E27FC236}">
              <a16:creationId xmlns:a16="http://schemas.microsoft.com/office/drawing/2014/main" id="{ACE49E83-9BDD-4351-9E44-5F0ED0BA7667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036" name="Text Box 1">
          <a:extLst>
            <a:ext uri="{FF2B5EF4-FFF2-40B4-BE49-F238E27FC236}">
              <a16:creationId xmlns:a16="http://schemas.microsoft.com/office/drawing/2014/main" id="{EF31C825-A41C-4CA3-8FFB-E3DCD2EF6BFD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037" name="Text Box 1">
          <a:extLst>
            <a:ext uri="{FF2B5EF4-FFF2-40B4-BE49-F238E27FC236}">
              <a16:creationId xmlns:a16="http://schemas.microsoft.com/office/drawing/2014/main" id="{894E4368-FDC0-49B5-837E-BEE539ABA531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038" name="Text Box 1">
          <a:extLst>
            <a:ext uri="{FF2B5EF4-FFF2-40B4-BE49-F238E27FC236}">
              <a16:creationId xmlns:a16="http://schemas.microsoft.com/office/drawing/2014/main" id="{25E0C67F-F0B9-4F62-B79D-970901E3D4A9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039" name="Text Box 1">
          <a:extLst>
            <a:ext uri="{FF2B5EF4-FFF2-40B4-BE49-F238E27FC236}">
              <a16:creationId xmlns:a16="http://schemas.microsoft.com/office/drawing/2014/main" id="{85D7AECD-6B3E-44A7-8CFB-0A64C76C48ED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040" name="Text Box 1">
          <a:extLst>
            <a:ext uri="{FF2B5EF4-FFF2-40B4-BE49-F238E27FC236}">
              <a16:creationId xmlns:a16="http://schemas.microsoft.com/office/drawing/2014/main" id="{DEF72F90-8162-4DDE-8BF0-3FC22DC4610D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041" name="Text Box 1">
          <a:extLst>
            <a:ext uri="{FF2B5EF4-FFF2-40B4-BE49-F238E27FC236}">
              <a16:creationId xmlns:a16="http://schemas.microsoft.com/office/drawing/2014/main" id="{85212F15-9A3A-4B22-AA69-34F644EE67C5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042" name="Text Box 1">
          <a:extLst>
            <a:ext uri="{FF2B5EF4-FFF2-40B4-BE49-F238E27FC236}">
              <a16:creationId xmlns:a16="http://schemas.microsoft.com/office/drawing/2014/main" id="{9402971D-5A3A-4A30-AA36-47EA3297F223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043" name="Text Box 1">
          <a:extLst>
            <a:ext uri="{FF2B5EF4-FFF2-40B4-BE49-F238E27FC236}">
              <a16:creationId xmlns:a16="http://schemas.microsoft.com/office/drawing/2014/main" id="{76AF1A9C-B917-45B3-A2E2-08B3F3C24FE0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044" name="Text Box 1">
          <a:extLst>
            <a:ext uri="{FF2B5EF4-FFF2-40B4-BE49-F238E27FC236}">
              <a16:creationId xmlns:a16="http://schemas.microsoft.com/office/drawing/2014/main" id="{27399C0E-CFD1-4FE7-97C1-403E0B451719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045" name="Text Box 1">
          <a:extLst>
            <a:ext uri="{FF2B5EF4-FFF2-40B4-BE49-F238E27FC236}">
              <a16:creationId xmlns:a16="http://schemas.microsoft.com/office/drawing/2014/main" id="{F10E898F-58D7-4303-BCE0-C7E39C58523B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046" name="Text Box 1">
          <a:extLst>
            <a:ext uri="{FF2B5EF4-FFF2-40B4-BE49-F238E27FC236}">
              <a16:creationId xmlns:a16="http://schemas.microsoft.com/office/drawing/2014/main" id="{AAD36F7F-BEC9-4A0E-AEB9-A4EADF9F3C9C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047" name="Text Box 1">
          <a:extLst>
            <a:ext uri="{FF2B5EF4-FFF2-40B4-BE49-F238E27FC236}">
              <a16:creationId xmlns:a16="http://schemas.microsoft.com/office/drawing/2014/main" id="{5A34B890-B3F8-4B06-9741-CAFEB9EA5E44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048" name="Text Box 1">
          <a:extLst>
            <a:ext uri="{FF2B5EF4-FFF2-40B4-BE49-F238E27FC236}">
              <a16:creationId xmlns:a16="http://schemas.microsoft.com/office/drawing/2014/main" id="{F549325D-3980-47B7-A664-3132FA1C52D3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049" name="Text Box 1">
          <a:extLst>
            <a:ext uri="{FF2B5EF4-FFF2-40B4-BE49-F238E27FC236}">
              <a16:creationId xmlns:a16="http://schemas.microsoft.com/office/drawing/2014/main" id="{416E43FB-C9A2-4B35-B8EB-62C06D0C76AF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050" name="Text Box 1">
          <a:extLst>
            <a:ext uri="{FF2B5EF4-FFF2-40B4-BE49-F238E27FC236}">
              <a16:creationId xmlns:a16="http://schemas.microsoft.com/office/drawing/2014/main" id="{EE177508-EA5C-41D7-975B-987F1D7E51DA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051" name="Text Box 1">
          <a:extLst>
            <a:ext uri="{FF2B5EF4-FFF2-40B4-BE49-F238E27FC236}">
              <a16:creationId xmlns:a16="http://schemas.microsoft.com/office/drawing/2014/main" id="{CEA61C91-5913-4761-B37B-E3B9B80F22C4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052" name="Text Box 1">
          <a:extLst>
            <a:ext uri="{FF2B5EF4-FFF2-40B4-BE49-F238E27FC236}">
              <a16:creationId xmlns:a16="http://schemas.microsoft.com/office/drawing/2014/main" id="{BDC0BCB6-8DB5-4772-A002-3BFC22FE8BF3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053" name="Text Box 1">
          <a:extLst>
            <a:ext uri="{FF2B5EF4-FFF2-40B4-BE49-F238E27FC236}">
              <a16:creationId xmlns:a16="http://schemas.microsoft.com/office/drawing/2014/main" id="{E72634D2-73EA-4C5C-B8B3-ED013E3CD454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054" name="Text Box 1">
          <a:extLst>
            <a:ext uri="{FF2B5EF4-FFF2-40B4-BE49-F238E27FC236}">
              <a16:creationId xmlns:a16="http://schemas.microsoft.com/office/drawing/2014/main" id="{4D9AA825-1034-46E1-82AD-E64C84BB4DB6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055" name="Text Box 1">
          <a:extLst>
            <a:ext uri="{FF2B5EF4-FFF2-40B4-BE49-F238E27FC236}">
              <a16:creationId xmlns:a16="http://schemas.microsoft.com/office/drawing/2014/main" id="{60F511E8-C07A-4F4D-BE2C-CA362000F96B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056" name="Text Box 1">
          <a:extLst>
            <a:ext uri="{FF2B5EF4-FFF2-40B4-BE49-F238E27FC236}">
              <a16:creationId xmlns:a16="http://schemas.microsoft.com/office/drawing/2014/main" id="{A53743DC-0CBC-4B2F-B8C1-283B055D6145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057" name="Text Box 1">
          <a:extLst>
            <a:ext uri="{FF2B5EF4-FFF2-40B4-BE49-F238E27FC236}">
              <a16:creationId xmlns:a16="http://schemas.microsoft.com/office/drawing/2014/main" id="{653A3AF7-5BF0-42EE-B0F3-03523C814B0A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058" name="Text Box 1">
          <a:extLst>
            <a:ext uri="{FF2B5EF4-FFF2-40B4-BE49-F238E27FC236}">
              <a16:creationId xmlns:a16="http://schemas.microsoft.com/office/drawing/2014/main" id="{364E01AB-0EFC-4B8D-B2AA-3FA5280696C3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059" name="Text Box 1">
          <a:extLst>
            <a:ext uri="{FF2B5EF4-FFF2-40B4-BE49-F238E27FC236}">
              <a16:creationId xmlns:a16="http://schemas.microsoft.com/office/drawing/2014/main" id="{41430AA5-9AEB-43D0-A9E0-3C18B94297CB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060" name="Text Box 1">
          <a:extLst>
            <a:ext uri="{FF2B5EF4-FFF2-40B4-BE49-F238E27FC236}">
              <a16:creationId xmlns:a16="http://schemas.microsoft.com/office/drawing/2014/main" id="{2142CA25-0FC6-48F9-B069-7DAC56C9350A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061" name="Text Box 1">
          <a:extLst>
            <a:ext uri="{FF2B5EF4-FFF2-40B4-BE49-F238E27FC236}">
              <a16:creationId xmlns:a16="http://schemas.microsoft.com/office/drawing/2014/main" id="{B79CA73A-1090-48B2-AA73-7115DCCAC1BD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062" name="Text Box 1">
          <a:extLst>
            <a:ext uri="{FF2B5EF4-FFF2-40B4-BE49-F238E27FC236}">
              <a16:creationId xmlns:a16="http://schemas.microsoft.com/office/drawing/2014/main" id="{C5CCFD00-B53C-4EF4-9BB7-758DB7422F32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063" name="Text Box 1">
          <a:extLst>
            <a:ext uri="{FF2B5EF4-FFF2-40B4-BE49-F238E27FC236}">
              <a16:creationId xmlns:a16="http://schemas.microsoft.com/office/drawing/2014/main" id="{0DC87FE1-6B09-41F1-A5E1-877ECAC52C59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064" name="Text Box 1">
          <a:extLst>
            <a:ext uri="{FF2B5EF4-FFF2-40B4-BE49-F238E27FC236}">
              <a16:creationId xmlns:a16="http://schemas.microsoft.com/office/drawing/2014/main" id="{9720A7FD-72DF-45E9-B609-D5DF5934E941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065" name="Text Box 1">
          <a:extLst>
            <a:ext uri="{FF2B5EF4-FFF2-40B4-BE49-F238E27FC236}">
              <a16:creationId xmlns:a16="http://schemas.microsoft.com/office/drawing/2014/main" id="{1B057BF1-18BE-467C-A5E2-B21930F695DA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066" name="Text Box 1">
          <a:extLst>
            <a:ext uri="{FF2B5EF4-FFF2-40B4-BE49-F238E27FC236}">
              <a16:creationId xmlns:a16="http://schemas.microsoft.com/office/drawing/2014/main" id="{B83324A1-FA9F-452D-A033-76555C5808D1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067" name="Text Box 1">
          <a:extLst>
            <a:ext uri="{FF2B5EF4-FFF2-40B4-BE49-F238E27FC236}">
              <a16:creationId xmlns:a16="http://schemas.microsoft.com/office/drawing/2014/main" id="{8C6ACA2D-D9E2-4D79-9D77-A0631BC44DF7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068" name="Text Box 1">
          <a:extLst>
            <a:ext uri="{FF2B5EF4-FFF2-40B4-BE49-F238E27FC236}">
              <a16:creationId xmlns:a16="http://schemas.microsoft.com/office/drawing/2014/main" id="{D7D78275-0F4A-4F1A-94E1-C4FFC96D6395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069" name="Text Box 1">
          <a:extLst>
            <a:ext uri="{FF2B5EF4-FFF2-40B4-BE49-F238E27FC236}">
              <a16:creationId xmlns:a16="http://schemas.microsoft.com/office/drawing/2014/main" id="{8B31970F-3DC6-4B22-8C82-ED1FDD0E87EF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070" name="Text Box 1">
          <a:extLst>
            <a:ext uri="{FF2B5EF4-FFF2-40B4-BE49-F238E27FC236}">
              <a16:creationId xmlns:a16="http://schemas.microsoft.com/office/drawing/2014/main" id="{6ECB90CE-DC0B-465F-8374-DC11D136C7CD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071" name="Text Box 1">
          <a:extLst>
            <a:ext uri="{FF2B5EF4-FFF2-40B4-BE49-F238E27FC236}">
              <a16:creationId xmlns:a16="http://schemas.microsoft.com/office/drawing/2014/main" id="{CD5AD3E6-105C-455D-9093-4F2FF58E453E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072" name="Text Box 1">
          <a:extLst>
            <a:ext uri="{FF2B5EF4-FFF2-40B4-BE49-F238E27FC236}">
              <a16:creationId xmlns:a16="http://schemas.microsoft.com/office/drawing/2014/main" id="{ABD121CE-86CB-497D-B71E-CBDB0CFBBCF2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073" name="Text Box 1">
          <a:extLst>
            <a:ext uri="{FF2B5EF4-FFF2-40B4-BE49-F238E27FC236}">
              <a16:creationId xmlns:a16="http://schemas.microsoft.com/office/drawing/2014/main" id="{FE924454-417B-4CEE-8CAA-AEF7C9D22658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074" name="Text Box 1">
          <a:extLst>
            <a:ext uri="{FF2B5EF4-FFF2-40B4-BE49-F238E27FC236}">
              <a16:creationId xmlns:a16="http://schemas.microsoft.com/office/drawing/2014/main" id="{6EBC461D-176F-48FA-920E-5223BEAD1D5C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075" name="Text Box 1">
          <a:extLst>
            <a:ext uri="{FF2B5EF4-FFF2-40B4-BE49-F238E27FC236}">
              <a16:creationId xmlns:a16="http://schemas.microsoft.com/office/drawing/2014/main" id="{4CDD5C0F-91CD-48E8-A69A-58A034A562AC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076" name="Text Box 1">
          <a:extLst>
            <a:ext uri="{FF2B5EF4-FFF2-40B4-BE49-F238E27FC236}">
              <a16:creationId xmlns:a16="http://schemas.microsoft.com/office/drawing/2014/main" id="{41B0B892-BEE7-4182-B8E0-223C758C05CC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077" name="Text Box 1">
          <a:extLst>
            <a:ext uri="{FF2B5EF4-FFF2-40B4-BE49-F238E27FC236}">
              <a16:creationId xmlns:a16="http://schemas.microsoft.com/office/drawing/2014/main" id="{F0BFE9E1-DC77-47C5-888B-C7151E8883B6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078" name="Text Box 1">
          <a:extLst>
            <a:ext uri="{FF2B5EF4-FFF2-40B4-BE49-F238E27FC236}">
              <a16:creationId xmlns:a16="http://schemas.microsoft.com/office/drawing/2014/main" id="{35A50E63-A1D4-44AA-AFF8-CC45BE4AB9AD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079" name="Text Box 1">
          <a:extLst>
            <a:ext uri="{FF2B5EF4-FFF2-40B4-BE49-F238E27FC236}">
              <a16:creationId xmlns:a16="http://schemas.microsoft.com/office/drawing/2014/main" id="{3358FB5A-DE47-4FE9-AF0D-1DB0853BBFC8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119</xdr:row>
      <xdr:rowOff>0</xdr:rowOff>
    </xdr:from>
    <xdr:ext cx="57150" cy="809625"/>
    <xdr:sp macro="" textlink="">
      <xdr:nvSpPr>
        <xdr:cNvPr id="5080" name="Text Box 1">
          <a:extLst>
            <a:ext uri="{FF2B5EF4-FFF2-40B4-BE49-F238E27FC236}">
              <a16:creationId xmlns:a16="http://schemas.microsoft.com/office/drawing/2014/main" id="{82A5275B-A63B-407F-A5D8-62B633224E0F}"/>
            </a:ext>
          </a:extLst>
        </xdr:cNvPr>
        <xdr:cNvSpPr txBox="1">
          <a:spLocks noChangeArrowheads="1"/>
        </xdr:cNvSpPr>
      </xdr:nvSpPr>
      <xdr:spPr bwMode="auto">
        <a:xfrm>
          <a:off x="31054675" y="2345817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119</xdr:row>
      <xdr:rowOff>0</xdr:rowOff>
    </xdr:from>
    <xdr:ext cx="57150" cy="809625"/>
    <xdr:sp macro="" textlink="">
      <xdr:nvSpPr>
        <xdr:cNvPr id="5081" name="Text Box 1">
          <a:extLst>
            <a:ext uri="{FF2B5EF4-FFF2-40B4-BE49-F238E27FC236}">
              <a16:creationId xmlns:a16="http://schemas.microsoft.com/office/drawing/2014/main" id="{14DEC850-325F-4773-8017-B538237BA51B}"/>
            </a:ext>
          </a:extLst>
        </xdr:cNvPr>
        <xdr:cNvSpPr txBox="1">
          <a:spLocks noChangeArrowheads="1"/>
        </xdr:cNvSpPr>
      </xdr:nvSpPr>
      <xdr:spPr bwMode="auto">
        <a:xfrm>
          <a:off x="30559375" y="2345817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119</xdr:row>
      <xdr:rowOff>0</xdr:rowOff>
    </xdr:from>
    <xdr:ext cx="57150" cy="809625"/>
    <xdr:sp macro="" textlink="">
      <xdr:nvSpPr>
        <xdr:cNvPr id="5082" name="Text Box 1">
          <a:extLst>
            <a:ext uri="{FF2B5EF4-FFF2-40B4-BE49-F238E27FC236}">
              <a16:creationId xmlns:a16="http://schemas.microsoft.com/office/drawing/2014/main" id="{E9EFB2B1-314E-4EB0-A17D-E584C9C508AA}"/>
            </a:ext>
          </a:extLst>
        </xdr:cNvPr>
        <xdr:cNvSpPr txBox="1">
          <a:spLocks noChangeArrowheads="1"/>
        </xdr:cNvSpPr>
      </xdr:nvSpPr>
      <xdr:spPr bwMode="auto">
        <a:xfrm>
          <a:off x="31054675" y="2345817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119</xdr:row>
      <xdr:rowOff>0</xdr:rowOff>
    </xdr:from>
    <xdr:ext cx="57150" cy="809625"/>
    <xdr:sp macro="" textlink="">
      <xdr:nvSpPr>
        <xdr:cNvPr id="5083" name="Text Box 1">
          <a:extLst>
            <a:ext uri="{FF2B5EF4-FFF2-40B4-BE49-F238E27FC236}">
              <a16:creationId xmlns:a16="http://schemas.microsoft.com/office/drawing/2014/main" id="{18A76304-C351-4BAD-9F36-1EDEE2F42A55}"/>
            </a:ext>
          </a:extLst>
        </xdr:cNvPr>
        <xdr:cNvSpPr txBox="1">
          <a:spLocks noChangeArrowheads="1"/>
        </xdr:cNvSpPr>
      </xdr:nvSpPr>
      <xdr:spPr bwMode="auto">
        <a:xfrm>
          <a:off x="30559375" y="2345817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119</xdr:row>
      <xdr:rowOff>0</xdr:rowOff>
    </xdr:from>
    <xdr:ext cx="57150" cy="809625"/>
    <xdr:sp macro="" textlink="">
      <xdr:nvSpPr>
        <xdr:cNvPr id="5084" name="Text Box 1">
          <a:extLst>
            <a:ext uri="{FF2B5EF4-FFF2-40B4-BE49-F238E27FC236}">
              <a16:creationId xmlns:a16="http://schemas.microsoft.com/office/drawing/2014/main" id="{80B31C8F-F383-4B03-8164-D3C719C6389D}"/>
            </a:ext>
          </a:extLst>
        </xdr:cNvPr>
        <xdr:cNvSpPr txBox="1">
          <a:spLocks noChangeArrowheads="1"/>
        </xdr:cNvSpPr>
      </xdr:nvSpPr>
      <xdr:spPr bwMode="auto">
        <a:xfrm>
          <a:off x="31054675" y="2345817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119</xdr:row>
      <xdr:rowOff>0</xdr:rowOff>
    </xdr:from>
    <xdr:ext cx="57150" cy="809625"/>
    <xdr:sp macro="" textlink="">
      <xdr:nvSpPr>
        <xdr:cNvPr id="5085" name="Text Box 1">
          <a:extLst>
            <a:ext uri="{FF2B5EF4-FFF2-40B4-BE49-F238E27FC236}">
              <a16:creationId xmlns:a16="http://schemas.microsoft.com/office/drawing/2014/main" id="{576AAE03-73D3-4143-BF6A-7D5539FFF8E0}"/>
            </a:ext>
          </a:extLst>
        </xdr:cNvPr>
        <xdr:cNvSpPr txBox="1">
          <a:spLocks noChangeArrowheads="1"/>
        </xdr:cNvSpPr>
      </xdr:nvSpPr>
      <xdr:spPr bwMode="auto">
        <a:xfrm>
          <a:off x="30559375" y="2345817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086" name="Text Box 1">
          <a:extLst>
            <a:ext uri="{FF2B5EF4-FFF2-40B4-BE49-F238E27FC236}">
              <a16:creationId xmlns:a16="http://schemas.microsoft.com/office/drawing/2014/main" id="{37B0A3A8-F446-4CA4-9EAC-395837E9F251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087" name="Text Box 1">
          <a:extLst>
            <a:ext uri="{FF2B5EF4-FFF2-40B4-BE49-F238E27FC236}">
              <a16:creationId xmlns:a16="http://schemas.microsoft.com/office/drawing/2014/main" id="{8F83448B-7429-45C3-8DF8-23EADA1644A1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088" name="Text Box 1">
          <a:extLst>
            <a:ext uri="{FF2B5EF4-FFF2-40B4-BE49-F238E27FC236}">
              <a16:creationId xmlns:a16="http://schemas.microsoft.com/office/drawing/2014/main" id="{5FC1C441-428E-418A-9BA5-A78C30872ADD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089" name="Text Box 1">
          <a:extLst>
            <a:ext uri="{FF2B5EF4-FFF2-40B4-BE49-F238E27FC236}">
              <a16:creationId xmlns:a16="http://schemas.microsoft.com/office/drawing/2014/main" id="{33254241-0DE9-4E38-8B09-D369B05B7290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090" name="Text Box 1">
          <a:extLst>
            <a:ext uri="{FF2B5EF4-FFF2-40B4-BE49-F238E27FC236}">
              <a16:creationId xmlns:a16="http://schemas.microsoft.com/office/drawing/2014/main" id="{F64B344E-D449-4FDE-A6E9-0CE8C8594995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091" name="Text Box 1">
          <a:extLst>
            <a:ext uri="{FF2B5EF4-FFF2-40B4-BE49-F238E27FC236}">
              <a16:creationId xmlns:a16="http://schemas.microsoft.com/office/drawing/2014/main" id="{A7A1CE8A-E41E-447B-ADA7-C53A9F7523A8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092" name="Text Box 1">
          <a:extLst>
            <a:ext uri="{FF2B5EF4-FFF2-40B4-BE49-F238E27FC236}">
              <a16:creationId xmlns:a16="http://schemas.microsoft.com/office/drawing/2014/main" id="{F07C00AE-406F-4425-866E-E8563AA0ADB1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093" name="Text Box 1">
          <a:extLst>
            <a:ext uri="{FF2B5EF4-FFF2-40B4-BE49-F238E27FC236}">
              <a16:creationId xmlns:a16="http://schemas.microsoft.com/office/drawing/2014/main" id="{C48D0F16-49A5-4F9E-97F0-BA36DA48E59C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094" name="Text Box 1">
          <a:extLst>
            <a:ext uri="{FF2B5EF4-FFF2-40B4-BE49-F238E27FC236}">
              <a16:creationId xmlns:a16="http://schemas.microsoft.com/office/drawing/2014/main" id="{78624644-2B1E-47DF-9F32-61A486CFCBF6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095" name="Text Box 1">
          <a:extLst>
            <a:ext uri="{FF2B5EF4-FFF2-40B4-BE49-F238E27FC236}">
              <a16:creationId xmlns:a16="http://schemas.microsoft.com/office/drawing/2014/main" id="{32FC6514-88D1-40E1-93FE-2ED0B9F035CE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096" name="Text Box 1">
          <a:extLst>
            <a:ext uri="{FF2B5EF4-FFF2-40B4-BE49-F238E27FC236}">
              <a16:creationId xmlns:a16="http://schemas.microsoft.com/office/drawing/2014/main" id="{A866EA9A-C4F2-4671-932B-FA5C37AB92A2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097" name="Text Box 1">
          <a:extLst>
            <a:ext uri="{FF2B5EF4-FFF2-40B4-BE49-F238E27FC236}">
              <a16:creationId xmlns:a16="http://schemas.microsoft.com/office/drawing/2014/main" id="{FB0420F2-70DF-4C85-BAEE-950EED0E3D7D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098" name="Text Box 1">
          <a:extLst>
            <a:ext uri="{FF2B5EF4-FFF2-40B4-BE49-F238E27FC236}">
              <a16:creationId xmlns:a16="http://schemas.microsoft.com/office/drawing/2014/main" id="{088C40BC-5F79-4CEE-9AFC-C633BFD17037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099" name="Text Box 1">
          <a:extLst>
            <a:ext uri="{FF2B5EF4-FFF2-40B4-BE49-F238E27FC236}">
              <a16:creationId xmlns:a16="http://schemas.microsoft.com/office/drawing/2014/main" id="{BEBC4697-264A-4D0D-BBAA-3DDE7B031EA0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100" name="Text Box 1">
          <a:extLst>
            <a:ext uri="{FF2B5EF4-FFF2-40B4-BE49-F238E27FC236}">
              <a16:creationId xmlns:a16="http://schemas.microsoft.com/office/drawing/2014/main" id="{6247A2DD-D257-4D79-9188-8A4985535510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101" name="Text Box 1">
          <a:extLst>
            <a:ext uri="{FF2B5EF4-FFF2-40B4-BE49-F238E27FC236}">
              <a16:creationId xmlns:a16="http://schemas.microsoft.com/office/drawing/2014/main" id="{512ADCCC-6EDB-4E17-8333-962B2F4DB36A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102" name="Text Box 1">
          <a:extLst>
            <a:ext uri="{FF2B5EF4-FFF2-40B4-BE49-F238E27FC236}">
              <a16:creationId xmlns:a16="http://schemas.microsoft.com/office/drawing/2014/main" id="{201C9397-0042-418D-810F-119D3AFECDEA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103" name="Text Box 1">
          <a:extLst>
            <a:ext uri="{FF2B5EF4-FFF2-40B4-BE49-F238E27FC236}">
              <a16:creationId xmlns:a16="http://schemas.microsoft.com/office/drawing/2014/main" id="{13584FC5-192D-4B37-9C57-D6B038B4DDEF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104" name="Text Box 1">
          <a:extLst>
            <a:ext uri="{FF2B5EF4-FFF2-40B4-BE49-F238E27FC236}">
              <a16:creationId xmlns:a16="http://schemas.microsoft.com/office/drawing/2014/main" id="{48569E7E-9C3D-4E24-897F-07339E6E60B9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105" name="Text Box 1">
          <a:extLst>
            <a:ext uri="{FF2B5EF4-FFF2-40B4-BE49-F238E27FC236}">
              <a16:creationId xmlns:a16="http://schemas.microsoft.com/office/drawing/2014/main" id="{F35EBF50-475D-4539-A78F-EEC63F1E793C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106" name="Text Box 1">
          <a:extLst>
            <a:ext uri="{FF2B5EF4-FFF2-40B4-BE49-F238E27FC236}">
              <a16:creationId xmlns:a16="http://schemas.microsoft.com/office/drawing/2014/main" id="{68174A53-427F-4BEA-AB03-431A51BCA102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107" name="Text Box 1">
          <a:extLst>
            <a:ext uri="{FF2B5EF4-FFF2-40B4-BE49-F238E27FC236}">
              <a16:creationId xmlns:a16="http://schemas.microsoft.com/office/drawing/2014/main" id="{BA21FD7E-BD24-450E-B66D-EE8A072B39B2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108" name="Text Box 1">
          <a:extLst>
            <a:ext uri="{FF2B5EF4-FFF2-40B4-BE49-F238E27FC236}">
              <a16:creationId xmlns:a16="http://schemas.microsoft.com/office/drawing/2014/main" id="{29A95FA7-8CEF-4C67-8183-B408289E44A7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109" name="Text Box 1">
          <a:extLst>
            <a:ext uri="{FF2B5EF4-FFF2-40B4-BE49-F238E27FC236}">
              <a16:creationId xmlns:a16="http://schemas.microsoft.com/office/drawing/2014/main" id="{27A57EA7-E178-4E0D-8B25-3E1B2467A9A5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110" name="Text Box 1">
          <a:extLst>
            <a:ext uri="{FF2B5EF4-FFF2-40B4-BE49-F238E27FC236}">
              <a16:creationId xmlns:a16="http://schemas.microsoft.com/office/drawing/2014/main" id="{A3F9C3E6-8D69-414C-8800-010BF16D6524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111" name="Text Box 1">
          <a:extLst>
            <a:ext uri="{FF2B5EF4-FFF2-40B4-BE49-F238E27FC236}">
              <a16:creationId xmlns:a16="http://schemas.microsoft.com/office/drawing/2014/main" id="{57277BE0-7EC9-45EF-B988-11A2F31E3EC9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112" name="Text Box 1">
          <a:extLst>
            <a:ext uri="{FF2B5EF4-FFF2-40B4-BE49-F238E27FC236}">
              <a16:creationId xmlns:a16="http://schemas.microsoft.com/office/drawing/2014/main" id="{30DC399D-D301-493D-88E2-C747833795A4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113" name="Text Box 1">
          <a:extLst>
            <a:ext uri="{FF2B5EF4-FFF2-40B4-BE49-F238E27FC236}">
              <a16:creationId xmlns:a16="http://schemas.microsoft.com/office/drawing/2014/main" id="{52C6EC3F-C608-4EE6-97A7-F5A823DBC741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114" name="Text Box 1">
          <a:extLst>
            <a:ext uri="{FF2B5EF4-FFF2-40B4-BE49-F238E27FC236}">
              <a16:creationId xmlns:a16="http://schemas.microsoft.com/office/drawing/2014/main" id="{6F7A9C98-EAFE-4AC9-9F95-42626D2A6B73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115" name="Text Box 1">
          <a:extLst>
            <a:ext uri="{FF2B5EF4-FFF2-40B4-BE49-F238E27FC236}">
              <a16:creationId xmlns:a16="http://schemas.microsoft.com/office/drawing/2014/main" id="{08AD80CF-AA46-4B51-8EE4-F1AFC89B3B2F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116" name="Text Box 1">
          <a:extLst>
            <a:ext uri="{FF2B5EF4-FFF2-40B4-BE49-F238E27FC236}">
              <a16:creationId xmlns:a16="http://schemas.microsoft.com/office/drawing/2014/main" id="{DE3F06DC-A7A0-481D-B537-CFC9BC919580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117" name="Text Box 1">
          <a:extLst>
            <a:ext uri="{FF2B5EF4-FFF2-40B4-BE49-F238E27FC236}">
              <a16:creationId xmlns:a16="http://schemas.microsoft.com/office/drawing/2014/main" id="{83270B81-FC41-4B08-9DDC-6F5868B6AD3C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118" name="Text Box 1">
          <a:extLst>
            <a:ext uri="{FF2B5EF4-FFF2-40B4-BE49-F238E27FC236}">
              <a16:creationId xmlns:a16="http://schemas.microsoft.com/office/drawing/2014/main" id="{A968F705-7877-4541-986C-073EEAA5C9FD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119" name="Text Box 1">
          <a:extLst>
            <a:ext uri="{FF2B5EF4-FFF2-40B4-BE49-F238E27FC236}">
              <a16:creationId xmlns:a16="http://schemas.microsoft.com/office/drawing/2014/main" id="{A15CB3DC-39E1-4698-9251-4179681945B2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120" name="Text Box 1">
          <a:extLst>
            <a:ext uri="{FF2B5EF4-FFF2-40B4-BE49-F238E27FC236}">
              <a16:creationId xmlns:a16="http://schemas.microsoft.com/office/drawing/2014/main" id="{47394CE0-99EB-40CB-8DF0-572F75FBB7F3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121" name="Text Box 1">
          <a:extLst>
            <a:ext uri="{FF2B5EF4-FFF2-40B4-BE49-F238E27FC236}">
              <a16:creationId xmlns:a16="http://schemas.microsoft.com/office/drawing/2014/main" id="{D8EB812C-1D7D-43AD-9461-1A4A9F3419C4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122" name="Text Box 1">
          <a:extLst>
            <a:ext uri="{FF2B5EF4-FFF2-40B4-BE49-F238E27FC236}">
              <a16:creationId xmlns:a16="http://schemas.microsoft.com/office/drawing/2014/main" id="{24CAC467-E113-4503-9F8C-AE69EC4AB8B3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123" name="Text Box 1">
          <a:extLst>
            <a:ext uri="{FF2B5EF4-FFF2-40B4-BE49-F238E27FC236}">
              <a16:creationId xmlns:a16="http://schemas.microsoft.com/office/drawing/2014/main" id="{4DA8336E-DF83-49CD-85C4-025254CCEC57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124" name="Text Box 1">
          <a:extLst>
            <a:ext uri="{FF2B5EF4-FFF2-40B4-BE49-F238E27FC236}">
              <a16:creationId xmlns:a16="http://schemas.microsoft.com/office/drawing/2014/main" id="{3DEABD32-937E-4466-BC70-B448A1643D06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125" name="Text Box 1">
          <a:extLst>
            <a:ext uri="{FF2B5EF4-FFF2-40B4-BE49-F238E27FC236}">
              <a16:creationId xmlns:a16="http://schemas.microsoft.com/office/drawing/2014/main" id="{1E8ABADE-272F-4783-BBD4-241E7ADAA9A7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126" name="Text Box 1">
          <a:extLst>
            <a:ext uri="{FF2B5EF4-FFF2-40B4-BE49-F238E27FC236}">
              <a16:creationId xmlns:a16="http://schemas.microsoft.com/office/drawing/2014/main" id="{4CFE2935-62E7-43FC-8DC4-0D5967E06EE1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127" name="Text Box 1">
          <a:extLst>
            <a:ext uri="{FF2B5EF4-FFF2-40B4-BE49-F238E27FC236}">
              <a16:creationId xmlns:a16="http://schemas.microsoft.com/office/drawing/2014/main" id="{6FDA99BB-97CA-4698-AE47-DA4223D3C0EB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128" name="Text Box 1">
          <a:extLst>
            <a:ext uri="{FF2B5EF4-FFF2-40B4-BE49-F238E27FC236}">
              <a16:creationId xmlns:a16="http://schemas.microsoft.com/office/drawing/2014/main" id="{8EC764C6-5D4C-4311-B87B-9E720514C672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129" name="Text Box 1">
          <a:extLst>
            <a:ext uri="{FF2B5EF4-FFF2-40B4-BE49-F238E27FC236}">
              <a16:creationId xmlns:a16="http://schemas.microsoft.com/office/drawing/2014/main" id="{F782C0AD-822B-4B3B-8E39-08DA5A596423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130" name="Text Box 1">
          <a:extLst>
            <a:ext uri="{FF2B5EF4-FFF2-40B4-BE49-F238E27FC236}">
              <a16:creationId xmlns:a16="http://schemas.microsoft.com/office/drawing/2014/main" id="{3C373B9E-2F97-4BDF-981A-9783E090C1E1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131" name="Text Box 1">
          <a:extLst>
            <a:ext uri="{FF2B5EF4-FFF2-40B4-BE49-F238E27FC236}">
              <a16:creationId xmlns:a16="http://schemas.microsoft.com/office/drawing/2014/main" id="{B403DEA5-1C0B-49D4-8473-CCC79E4B5E67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132" name="Text Box 1">
          <a:extLst>
            <a:ext uri="{FF2B5EF4-FFF2-40B4-BE49-F238E27FC236}">
              <a16:creationId xmlns:a16="http://schemas.microsoft.com/office/drawing/2014/main" id="{BF3B218A-0045-485C-B724-5F9E89E2202C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133" name="Text Box 1">
          <a:extLst>
            <a:ext uri="{FF2B5EF4-FFF2-40B4-BE49-F238E27FC236}">
              <a16:creationId xmlns:a16="http://schemas.microsoft.com/office/drawing/2014/main" id="{3D2A6C33-7AD8-416B-8DF4-6437D290A722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119</xdr:row>
      <xdr:rowOff>0</xdr:rowOff>
    </xdr:from>
    <xdr:ext cx="57150" cy="809625"/>
    <xdr:sp macro="" textlink="">
      <xdr:nvSpPr>
        <xdr:cNvPr id="5134" name="Text Box 1">
          <a:extLst>
            <a:ext uri="{FF2B5EF4-FFF2-40B4-BE49-F238E27FC236}">
              <a16:creationId xmlns:a16="http://schemas.microsoft.com/office/drawing/2014/main" id="{05956AB9-1E72-442B-80A1-17EB69C53C85}"/>
            </a:ext>
          </a:extLst>
        </xdr:cNvPr>
        <xdr:cNvSpPr txBox="1">
          <a:spLocks noChangeArrowheads="1"/>
        </xdr:cNvSpPr>
      </xdr:nvSpPr>
      <xdr:spPr bwMode="auto">
        <a:xfrm>
          <a:off x="31054675" y="2345817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119</xdr:row>
      <xdr:rowOff>0</xdr:rowOff>
    </xdr:from>
    <xdr:ext cx="57150" cy="809625"/>
    <xdr:sp macro="" textlink="">
      <xdr:nvSpPr>
        <xdr:cNvPr id="5135" name="Text Box 1">
          <a:extLst>
            <a:ext uri="{FF2B5EF4-FFF2-40B4-BE49-F238E27FC236}">
              <a16:creationId xmlns:a16="http://schemas.microsoft.com/office/drawing/2014/main" id="{0D485C82-6D8B-4185-9D24-D82F912BB790}"/>
            </a:ext>
          </a:extLst>
        </xdr:cNvPr>
        <xdr:cNvSpPr txBox="1">
          <a:spLocks noChangeArrowheads="1"/>
        </xdr:cNvSpPr>
      </xdr:nvSpPr>
      <xdr:spPr bwMode="auto">
        <a:xfrm>
          <a:off x="30559375" y="2345817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119</xdr:row>
      <xdr:rowOff>0</xdr:rowOff>
    </xdr:from>
    <xdr:ext cx="57150" cy="809625"/>
    <xdr:sp macro="" textlink="">
      <xdr:nvSpPr>
        <xdr:cNvPr id="5136" name="Text Box 1">
          <a:extLst>
            <a:ext uri="{FF2B5EF4-FFF2-40B4-BE49-F238E27FC236}">
              <a16:creationId xmlns:a16="http://schemas.microsoft.com/office/drawing/2014/main" id="{ED0F1919-DFA7-4660-B7EC-5D85FE2E0165}"/>
            </a:ext>
          </a:extLst>
        </xdr:cNvPr>
        <xdr:cNvSpPr txBox="1">
          <a:spLocks noChangeArrowheads="1"/>
        </xdr:cNvSpPr>
      </xdr:nvSpPr>
      <xdr:spPr bwMode="auto">
        <a:xfrm>
          <a:off x="31054675" y="2345817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119</xdr:row>
      <xdr:rowOff>0</xdr:rowOff>
    </xdr:from>
    <xdr:ext cx="57150" cy="809625"/>
    <xdr:sp macro="" textlink="">
      <xdr:nvSpPr>
        <xdr:cNvPr id="5137" name="Text Box 1">
          <a:extLst>
            <a:ext uri="{FF2B5EF4-FFF2-40B4-BE49-F238E27FC236}">
              <a16:creationId xmlns:a16="http://schemas.microsoft.com/office/drawing/2014/main" id="{D1B91998-063B-416F-841D-BA8C8F5459C3}"/>
            </a:ext>
          </a:extLst>
        </xdr:cNvPr>
        <xdr:cNvSpPr txBox="1">
          <a:spLocks noChangeArrowheads="1"/>
        </xdr:cNvSpPr>
      </xdr:nvSpPr>
      <xdr:spPr bwMode="auto">
        <a:xfrm>
          <a:off x="30559375" y="2345817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119</xdr:row>
      <xdr:rowOff>0</xdr:rowOff>
    </xdr:from>
    <xdr:ext cx="57150" cy="809625"/>
    <xdr:sp macro="" textlink="">
      <xdr:nvSpPr>
        <xdr:cNvPr id="5138" name="Text Box 1">
          <a:extLst>
            <a:ext uri="{FF2B5EF4-FFF2-40B4-BE49-F238E27FC236}">
              <a16:creationId xmlns:a16="http://schemas.microsoft.com/office/drawing/2014/main" id="{03B24A0D-4846-4AB6-8AED-B00A53C58FCD}"/>
            </a:ext>
          </a:extLst>
        </xdr:cNvPr>
        <xdr:cNvSpPr txBox="1">
          <a:spLocks noChangeArrowheads="1"/>
        </xdr:cNvSpPr>
      </xdr:nvSpPr>
      <xdr:spPr bwMode="auto">
        <a:xfrm>
          <a:off x="31054675" y="2345817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119</xdr:row>
      <xdr:rowOff>0</xdr:rowOff>
    </xdr:from>
    <xdr:ext cx="57150" cy="809625"/>
    <xdr:sp macro="" textlink="">
      <xdr:nvSpPr>
        <xdr:cNvPr id="5139" name="Text Box 1">
          <a:extLst>
            <a:ext uri="{FF2B5EF4-FFF2-40B4-BE49-F238E27FC236}">
              <a16:creationId xmlns:a16="http://schemas.microsoft.com/office/drawing/2014/main" id="{BEB144F5-5E8E-42C1-A16B-535DDC7BB6E9}"/>
            </a:ext>
          </a:extLst>
        </xdr:cNvPr>
        <xdr:cNvSpPr txBox="1">
          <a:spLocks noChangeArrowheads="1"/>
        </xdr:cNvSpPr>
      </xdr:nvSpPr>
      <xdr:spPr bwMode="auto">
        <a:xfrm>
          <a:off x="30559375" y="2345817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140" name="Text Box 1">
          <a:extLst>
            <a:ext uri="{FF2B5EF4-FFF2-40B4-BE49-F238E27FC236}">
              <a16:creationId xmlns:a16="http://schemas.microsoft.com/office/drawing/2014/main" id="{337184F4-4D15-4F92-A486-00DC2804CF79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141" name="Text Box 1">
          <a:extLst>
            <a:ext uri="{FF2B5EF4-FFF2-40B4-BE49-F238E27FC236}">
              <a16:creationId xmlns:a16="http://schemas.microsoft.com/office/drawing/2014/main" id="{66A17350-C6EC-440E-B860-8831C72D6E7C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142" name="Text Box 1">
          <a:extLst>
            <a:ext uri="{FF2B5EF4-FFF2-40B4-BE49-F238E27FC236}">
              <a16:creationId xmlns:a16="http://schemas.microsoft.com/office/drawing/2014/main" id="{37C557C0-995A-4379-9501-6868D4B3EC35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143" name="Text Box 1">
          <a:extLst>
            <a:ext uri="{FF2B5EF4-FFF2-40B4-BE49-F238E27FC236}">
              <a16:creationId xmlns:a16="http://schemas.microsoft.com/office/drawing/2014/main" id="{16A3F0DC-6805-4065-AD47-DC469A10F3DC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144" name="Text Box 1">
          <a:extLst>
            <a:ext uri="{FF2B5EF4-FFF2-40B4-BE49-F238E27FC236}">
              <a16:creationId xmlns:a16="http://schemas.microsoft.com/office/drawing/2014/main" id="{342DAADA-B6D9-4F75-AA2F-6A963F424B22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145" name="Text Box 1">
          <a:extLst>
            <a:ext uri="{FF2B5EF4-FFF2-40B4-BE49-F238E27FC236}">
              <a16:creationId xmlns:a16="http://schemas.microsoft.com/office/drawing/2014/main" id="{C750AC14-40F6-4882-8DA6-BCD5922D6EDC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146" name="Text Box 1">
          <a:extLst>
            <a:ext uri="{FF2B5EF4-FFF2-40B4-BE49-F238E27FC236}">
              <a16:creationId xmlns:a16="http://schemas.microsoft.com/office/drawing/2014/main" id="{9B2620AF-547D-4A67-A20B-D131A56BC336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147" name="Text Box 1">
          <a:extLst>
            <a:ext uri="{FF2B5EF4-FFF2-40B4-BE49-F238E27FC236}">
              <a16:creationId xmlns:a16="http://schemas.microsoft.com/office/drawing/2014/main" id="{F9CAD68D-CB5E-4180-8964-2728E059DDFF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148" name="Text Box 1">
          <a:extLst>
            <a:ext uri="{FF2B5EF4-FFF2-40B4-BE49-F238E27FC236}">
              <a16:creationId xmlns:a16="http://schemas.microsoft.com/office/drawing/2014/main" id="{46E1D2B3-4AF4-4142-8F0D-C3F8E35968CD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149" name="Text Box 1">
          <a:extLst>
            <a:ext uri="{FF2B5EF4-FFF2-40B4-BE49-F238E27FC236}">
              <a16:creationId xmlns:a16="http://schemas.microsoft.com/office/drawing/2014/main" id="{5774986F-A68F-4E57-8698-6E62964CCED8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150" name="Text Box 1">
          <a:extLst>
            <a:ext uri="{FF2B5EF4-FFF2-40B4-BE49-F238E27FC236}">
              <a16:creationId xmlns:a16="http://schemas.microsoft.com/office/drawing/2014/main" id="{7D66B123-206C-405A-B3B9-E9D02CDC0EDA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151" name="Text Box 1">
          <a:extLst>
            <a:ext uri="{FF2B5EF4-FFF2-40B4-BE49-F238E27FC236}">
              <a16:creationId xmlns:a16="http://schemas.microsoft.com/office/drawing/2014/main" id="{EA134550-7FD1-4514-809F-7FDE20D5BE41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152" name="Text Box 1">
          <a:extLst>
            <a:ext uri="{FF2B5EF4-FFF2-40B4-BE49-F238E27FC236}">
              <a16:creationId xmlns:a16="http://schemas.microsoft.com/office/drawing/2014/main" id="{07F428A2-A417-4799-9385-6E7FBE361F27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153" name="Text Box 1">
          <a:extLst>
            <a:ext uri="{FF2B5EF4-FFF2-40B4-BE49-F238E27FC236}">
              <a16:creationId xmlns:a16="http://schemas.microsoft.com/office/drawing/2014/main" id="{77508919-505A-4806-8CE3-5CB6174333A8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154" name="Text Box 1">
          <a:extLst>
            <a:ext uri="{FF2B5EF4-FFF2-40B4-BE49-F238E27FC236}">
              <a16:creationId xmlns:a16="http://schemas.microsoft.com/office/drawing/2014/main" id="{EE52A8B7-1309-4B99-8484-89CD1923EC87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155" name="Text Box 1">
          <a:extLst>
            <a:ext uri="{FF2B5EF4-FFF2-40B4-BE49-F238E27FC236}">
              <a16:creationId xmlns:a16="http://schemas.microsoft.com/office/drawing/2014/main" id="{4AF300AF-4945-4029-9691-809E9CE91AD6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156" name="Text Box 1">
          <a:extLst>
            <a:ext uri="{FF2B5EF4-FFF2-40B4-BE49-F238E27FC236}">
              <a16:creationId xmlns:a16="http://schemas.microsoft.com/office/drawing/2014/main" id="{187A93A1-D004-4042-B55F-C58FABA3F309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157" name="Text Box 1">
          <a:extLst>
            <a:ext uri="{FF2B5EF4-FFF2-40B4-BE49-F238E27FC236}">
              <a16:creationId xmlns:a16="http://schemas.microsoft.com/office/drawing/2014/main" id="{D4D4BE89-9C25-42AC-A89F-625E682AE15B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158" name="Text Box 1">
          <a:extLst>
            <a:ext uri="{FF2B5EF4-FFF2-40B4-BE49-F238E27FC236}">
              <a16:creationId xmlns:a16="http://schemas.microsoft.com/office/drawing/2014/main" id="{1B2DB7E1-4C86-471D-A834-1D86AA9A952E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159" name="Text Box 1">
          <a:extLst>
            <a:ext uri="{FF2B5EF4-FFF2-40B4-BE49-F238E27FC236}">
              <a16:creationId xmlns:a16="http://schemas.microsoft.com/office/drawing/2014/main" id="{031EE1C6-8AEF-4D8B-BEA7-FBF5201EBCB3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160" name="Text Box 1">
          <a:extLst>
            <a:ext uri="{FF2B5EF4-FFF2-40B4-BE49-F238E27FC236}">
              <a16:creationId xmlns:a16="http://schemas.microsoft.com/office/drawing/2014/main" id="{53F5C7F0-2E80-497F-9D5D-C9688AE02721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161" name="Text Box 1">
          <a:extLst>
            <a:ext uri="{FF2B5EF4-FFF2-40B4-BE49-F238E27FC236}">
              <a16:creationId xmlns:a16="http://schemas.microsoft.com/office/drawing/2014/main" id="{A2BD1F0D-81CB-407A-953E-FA95B4950ADD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162" name="Text Box 1">
          <a:extLst>
            <a:ext uri="{FF2B5EF4-FFF2-40B4-BE49-F238E27FC236}">
              <a16:creationId xmlns:a16="http://schemas.microsoft.com/office/drawing/2014/main" id="{2B63B0DF-F88C-4435-A1F8-4BA8AF945F82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163" name="Text Box 1">
          <a:extLst>
            <a:ext uri="{FF2B5EF4-FFF2-40B4-BE49-F238E27FC236}">
              <a16:creationId xmlns:a16="http://schemas.microsoft.com/office/drawing/2014/main" id="{C2E39645-8FC1-4E2F-8BC8-D52FF0FB9CC3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164" name="Text Box 1">
          <a:extLst>
            <a:ext uri="{FF2B5EF4-FFF2-40B4-BE49-F238E27FC236}">
              <a16:creationId xmlns:a16="http://schemas.microsoft.com/office/drawing/2014/main" id="{073AF8AD-2049-487B-8226-82ECFBCBB0D9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165" name="Text Box 1">
          <a:extLst>
            <a:ext uri="{FF2B5EF4-FFF2-40B4-BE49-F238E27FC236}">
              <a16:creationId xmlns:a16="http://schemas.microsoft.com/office/drawing/2014/main" id="{A7524535-F8FE-4661-AEC6-DA2F9AF5F3D2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166" name="Text Box 1">
          <a:extLst>
            <a:ext uri="{FF2B5EF4-FFF2-40B4-BE49-F238E27FC236}">
              <a16:creationId xmlns:a16="http://schemas.microsoft.com/office/drawing/2014/main" id="{4F68CFAE-8A08-4D2D-8347-497C03002C2E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167" name="Text Box 1">
          <a:extLst>
            <a:ext uri="{FF2B5EF4-FFF2-40B4-BE49-F238E27FC236}">
              <a16:creationId xmlns:a16="http://schemas.microsoft.com/office/drawing/2014/main" id="{7CB532E3-5C97-444C-9E39-649DA6712ACF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168" name="Text Box 1">
          <a:extLst>
            <a:ext uri="{FF2B5EF4-FFF2-40B4-BE49-F238E27FC236}">
              <a16:creationId xmlns:a16="http://schemas.microsoft.com/office/drawing/2014/main" id="{7A1CE3C3-3060-477A-A204-3616D94CC6F8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169" name="Text Box 1">
          <a:extLst>
            <a:ext uri="{FF2B5EF4-FFF2-40B4-BE49-F238E27FC236}">
              <a16:creationId xmlns:a16="http://schemas.microsoft.com/office/drawing/2014/main" id="{40F1F9B3-12C9-4AF1-90CF-54E34F494381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170" name="Text Box 1">
          <a:extLst>
            <a:ext uri="{FF2B5EF4-FFF2-40B4-BE49-F238E27FC236}">
              <a16:creationId xmlns:a16="http://schemas.microsoft.com/office/drawing/2014/main" id="{1A1DFB16-D359-472A-9DB5-30A504C89AD1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171" name="Text Box 1">
          <a:extLst>
            <a:ext uri="{FF2B5EF4-FFF2-40B4-BE49-F238E27FC236}">
              <a16:creationId xmlns:a16="http://schemas.microsoft.com/office/drawing/2014/main" id="{239713AA-DA90-4FE7-871C-C5075911BF00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172" name="Text Box 1">
          <a:extLst>
            <a:ext uri="{FF2B5EF4-FFF2-40B4-BE49-F238E27FC236}">
              <a16:creationId xmlns:a16="http://schemas.microsoft.com/office/drawing/2014/main" id="{68F3DCDB-AEFA-452C-AB67-6171FB63C168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173" name="Text Box 1">
          <a:extLst>
            <a:ext uri="{FF2B5EF4-FFF2-40B4-BE49-F238E27FC236}">
              <a16:creationId xmlns:a16="http://schemas.microsoft.com/office/drawing/2014/main" id="{BFE83622-D7E5-4BD8-832B-3FD08AC82C96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174" name="Text Box 1">
          <a:extLst>
            <a:ext uri="{FF2B5EF4-FFF2-40B4-BE49-F238E27FC236}">
              <a16:creationId xmlns:a16="http://schemas.microsoft.com/office/drawing/2014/main" id="{C740B377-9B20-47CE-9974-C54A2AFC52F0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175" name="Text Box 1">
          <a:extLst>
            <a:ext uri="{FF2B5EF4-FFF2-40B4-BE49-F238E27FC236}">
              <a16:creationId xmlns:a16="http://schemas.microsoft.com/office/drawing/2014/main" id="{4FEE0426-3A9D-40AE-A4E7-3A29F7FFC5B4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176" name="Text Box 1">
          <a:extLst>
            <a:ext uri="{FF2B5EF4-FFF2-40B4-BE49-F238E27FC236}">
              <a16:creationId xmlns:a16="http://schemas.microsoft.com/office/drawing/2014/main" id="{DB375008-1859-4165-9B03-C9765F8644B2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177" name="Text Box 1">
          <a:extLst>
            <a:ext uri="{FF2B5EF4-FFF2-40B4-BE49-F238E27FC236}">
              <a16:creationId xmlns:a16="http://schemas.microsoft.com/office/drawing/2014/main" id="{F853BEA6-1051-4D14-BED1-2BF7A91BB2A9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178" name="Text Box 1">
          <a:extLst>
            <a:ext uri="{FF2B5EF4-FFF2-40B4-BE49-F238E27FC236}">
              <a16:creationId xmlns:a16="http://schemas.microsoft.com/office/drawing/2014/main" id="{56B439E5-381F-42FD-BDBE-1092A1BBC989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179" name="Text Box 1">
          <a:extLst>
            <a:ext uri="{FF2B5EF4-FFF2-40B4-BE49-F238E27FC236}">
              <a16:creationId xmlns:a16="http://schemas.microsoft.com/office/drawing/2014/main" id="{13F26623-CCD0-4018-9574-1003D6F23DB1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180" name="Text Box 1">
          <a:extLst>
            <a:ext uri="{FF2B5EF4-FFF2-40B4-BE49-F238E27FC236}">
              <a16:creationId xmlns:a16="http://schemas.microsoft.com/office/drawing/2014/main" id="{7BDF1811-1473-4549-BC15-00D72A48526D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181" name="Text Box 1">
          <a:extLst>
            <a:ext uri="{FF2B5EF4-FFF2-40B4-BE49-F238E27FC236}">
              <a16:creationId xmlns:a16="http://schemas.microsoft.com/office/drawing/2014/main" id="{8F8A66D0-2BA5-4487-8925-43B081AFD693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182" name="Text Box 1">
          <a:extLst>
            <a:ext uri="{FF2B5EF4-FFF2-40B4-BE49-F238E27FC236}">
              <a16:creationId xmlns:a16="http://schemas.microsoft.com/office/drawing/2014/main" id="{E14641AC-C3E8-437E-A5D5-23D5BBF1F48E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183" name="Text Box 1">
          <a:extLst>
            <a:ext uri="{FF2B5EF4-FFF2-40B4-BE49-F238E27FC236}">
              <a16:creationId xmlns:a16="http://schemas.microsoft.com/office/drawing/2014/main" id="{FC08C97A-DC9B-48F7-83E6-C28CED6976E7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184" name="Text Box 1">
          <a:extLst>
            <a:ext uri="{FF2B5EF4-FFF2-40B4-BE49-F238E27FC236}">
              <a16:creationId xmlns:a16="http://schemas.microsoft.com/office/drawing/2014/main" id="{BB6D9087-1534-4817-B292-C69B39B8AB6C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185" name="Text Box 1">
          <a:extLst>
            <a:ext uri="{FF2B5EF4-FFF2-40B4-BE49-F238E27FC236}">
              <a16:creationId xmlns:a16="http://schemas.microsoft.com/office/drawing/2014/main" id="{F488CEA7-5F4F-4EC8-A980-802E8918F85F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186" name="Text Box 1">
          <a:extLst>
            <a:ext uri="{FF2B5EF4-FFF2-40B4-BE49-F238E27FC236}">
              <a16:creationId xmlns:a16="http://schemas.microsoft.com/office/drawing/2014/main" id="{523B88AB-353C-4E22-8083-840929CB121C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1924050</xdr:colOff>
      <xdr:row>119</xdr:row>
      <xdr:rowOff>0</xdr:rowOff>
    </xdr:from>
    <xdr:ext cx="57150" cy="952500"/>
    <xdr:sp macro="" textlink="">
      <xdr:nvSpPr>
        <xdr:cNvPr id="5187" name="Text Box 1">
          <a:extLst>
            <a:ext uri="{FF2B5EF4-FFF2-40B4-BE49-F238E27FC236}">
              <a16:creationId xmlns:a16="http://schemas.microsoft.com/office/drawing/2014/main" id="{AF9E5C6D-9CE1-43F4-B1BC-CF9772CDC7A0}"/>
            </a:ext>
          </a:extLst>
        </xdr:cNvPr>
        <xdr:cNvSpPr txBox="1">
          <a:spLocks noChangeArrowheads="1"/>
        </xdr:cNvSpPr>
      </xdr:nvSpPr>
      <xdr:spPr bwMode="auto">
        <a:xfrm>
          <a:off x="26320750" y="234581700"/>
          <a:ext cx="57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119</xdr:row>
      <xdr:rowOff>0</xdr:rowOff>
    </xdr:from>
    <xdr:ext cx="57150" cy="809625"/>
    <xdr:sp macro="" textlink="">
      <xdr:nvSpPr>
        <xdr:cNvPr id="5188" name="Text Box 1">
          <a:extLst>
            <a:ext uri="{FF2B5EF4-FFF2-40B4-BE49-F238E27FC236}">
              <a16:creationId xmlns:a16="http://schemas.microsoft.com/office/drawing/2014/main" id="{6B50692A-C775-463E-AAEB-B6C1A45CC2EC}"/>
            </a:ext>
          </a:extLst>
        </xdr:cNvPr>
        <xdr:cNvSpPr txBox="1">
          <a:spLocks noChangeArrowheads="1"/>
        </xdr:cNvSpPr>
      </xdr:nvSpPr>
      <xdr:spPr bwMode="auto">
        <a:xfrm>
          <a:off x="31054675" y="2345817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119</xdr:row>
      <xdr:rowOff>0</xdr:rowOff>
    </xdr:from>
    <xdr:ext cx="57150" cy="809625"/>
    <xdr:sp macro="" textlink="">
      <xdr:nvSpPr>
        <xdr:cNvPr id="5189" name="Text Box 1">
          <a:extLst>
            <a:ext uri="{FF2B5EF4-FFF2-40B4-BE49-F238E27FC236}">
              <a16:creationId xmlns:a16="http://schemas.microsoft.com/office/drawing/2014/main" id="{3D790085-6AC6-4528-8CE3-FF2D19E9C898}"/>
            </a:ext>
          </a:extLst>
        </xdr:cNvPr>
        <xdr:cNvSpPr txBox="1">
          <a:spLocks noChangeArrowheads="1"/>
        </xdr:cNvSpPr>
      </xdr:nvSpPr>
      <xdr:spPr bwMode="auto">
        <a:xfrm>
          <a:off x="30559375" y="2345817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119</xdr:row>
      <xdr:rowOff>0</xdr:rowOff>
    </xdr:from>
    <xdr:ext cx="57150" cy="809625"/>
    <xdr:sp macro="" textlink="">
      <xdr:nvSpPr>
        <xdr:cNvPr id="5190" name="Text Box 1">
          <a:extLst>
            <a:ext uri="{FF2B5EF4-FFF2-40B4-BE49-F238E27FC236}">
              <a16:creationId xmlns:a16="http://schemas.microsoft.com/office/drawing/2014/main" id="{B9C8C3DE-EBB5-4C45-9E5F-E04878A2D540}"/>
            </a:ext>
          </a:extLst>
        </xdr:cNvPr>
        <xdr:cNvSpPr txBox="1">
          <a:spLocks noChangeArrowheads="1"/>
        </xdr:cNvSpPr>
      </xdr:nvSpPr>
      <xdr:spPr bwMode="auto">
        <a:xfrm>
          <a:off x="31054675" y="2345817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119</xdr:row>
      <xdr:rowOff>0</xdr:rowOff>
    </xdr:from>
    <xdr:ext cx="57150" cy="809625"/>
    <xdr:sp macro="" textlink="">
      <xdr:nvSpPr>
        <xdr:cNvPr id="5191" name="Text Box 1">
          <a:extLst>
            <a:ext uri="{FF2B5EF4-FFF2-40B4-BE49-F238E27FC236}">
              <a16:creationId xmlns:a16="http://schemas.microsoft.com/office/drawing/2014/main" id="{48A4DC02-982F-459E-B7DA-98175842A3EE}"/>
            </a:ext>
          </a:extLst>
        </xdr:cNvPr>
        <xdr:cNvSpPr txBox="1">
          <a:spLocks noChangeArrowheads="1"/>
        </xdr:cNvSpPr>
      </xdr:nvSpPr>
      <xdr:spPr bwMode="auto">
        <a:xfrm>
          <a:off x="30559375" y="2345817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6657975</xdr:colOff>
      <xdr:row>119</xdr:row>
      <xdr:rowOff>0</xdr:rowOff>
    </xdr:from>
    <xdr:ext cx="57150" cy="809625"/>
    <xdr:sp macro="" textlink="">
      <xdr:nvSpPr>
        <xdr:cNvPr id="5192" name="Text Box 1">
          <a:extLst>
            <a:ext uri="{FF2B5EF4-FFF2-40B4-BE49-F238E27FC236}">
              <a16:creationId xmlns:a16="http://schemas.microsoft.com/office/drawing/2014/main" id="{16F54B4B-1A30-4260-B515-3EAF1462679B}"/>
            </a:ext>
          </a:extLst>
        </xdr:cNvPr>
        <xdr:cNvSpPr txBox="1">
          <a:spLocks noChangeArrowheads="1"/>
        </xdr:cNvSpPr>
      </xdr:nvSpPr>
      <xdr:spPr bwMode="auto">
        <a:xfrm>
          <a:off x="31054675" y="2345817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6162675</xdr:colOff>
      <xdr:row>119</xdr:row>
      <xdr:rowOff>0</xdr:rowOff>
    </xdr:from>
    <xdr:ext cx="57150" cy="809625"/>
    <xdr:sp macro="" textlink="">
      <xdr:nvSpPr>
        <xdr:cNvPr id="5193" name="Text Box 1">
          <a:extLst>
            <a:ext uri="{FF2B5EF4-FFF2-40B4-BE49-F238E27FC236}">
              <a16:creationId xmlns:a16="http://schemas.microsoft.com/office/drawing/2014/main" id="{928EFB5F-AF67-4023-A643-CCF8C38D300C}"/>
            </a:ext>
          </a:extLst>
        </xdr:cNvPr>
        <xdr:cNvSpPr txBox="1">
          <a:spLocks noChangeArrowheads="1"/>
        </xdr:cNvSpPr>
      </xdr:nvSpPr>
      <xdr:spPr bwMode="auto">
        <a:xfrm>
          <a:off x="30559375" y="2345817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3419475</xdr:colOff>
      <xdr:row>120</xdr:row>
      <xdr:rowOff>1714500</xdr:rowOff>
    </xdr:from>
    <xdr:ext cx="57150" cy="809625"/>
    <xdr:sp macro="" textlink="">
      <xdr:nvSpPr>
        <xdr:cNvPr id="5194" name="Text Box 1">
          <a:extLst>
            <a:ext uri="{FF2B5EF4-FFF2-40B4-BE49-F238E27FC236}">
              <a16:creationId xmlns:a16="http://schemas.microsoft.com/office/drawing/2014/main" id="{9CEF7F1A-DFBB-4900-AE97-ADA71BC5B718}"/>
            </a:ext>
          </a:extLst>
        </xdr:cNvPr>
        <xdr:cNvSpPr txBox="1">
          <a:spLocks noChangeArrowheads="1"/>
        </xdr:cNvSpPr>
      </xdr:nvSpPr>
      <xdr:spPr bwMode="auto">
        <a:xfrm>
          <a:off x="44313475" y="2345817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DD5E5-A00B-49BC-ABEF-131B926CD6FB}">
  <sheetPr>
    <pageSetUpPr fitToPage="1"/>
  </sheetPr>
  <dimension ref="A1:N126"/>
  <sheetViews>
    <sheetView view="pageBreakPreview" zoomScaleNormal="100" zoomScaleSheetLayoutView="100" workbookViewId="0">
      <selection activeCell="B114" sqref="B114"/>
    </sheetView>
  </sheetViews>
  <sheetFormatPr defaultColWidth="9.140625" defaultRowHeight="15.75" x14ac:dyDescent="0.25"/>
  <cols>
    <col min="1" max="1" width="11.28515625" style="1" customWidth="1"/>
    <col min="2" max="2" width="54.42578125" style="1" customWidth="1"/>
    <col min="3" max="3" width="16.140625" style="1" customWidth="1"/>
    <col min="4" max="4" width="17.7109375" style="1" customWidth="1"/>
    <col min="5" max="5" width="15" style="1" customWidth="1"/>
    <col min="6" max="6" width="15.140625" style="1" customWidth="1"/>
    <col min="7" max="8" width="13.85546875" style="1" bestFit="1" customWidth="1"/>
    <col min="9" max="16384" width="9.140625" style="1"/>
  </cols>
  <sheetData>
    <row r="1" spans="1:6" x14ac:dyDescent="0.25">
      <c r="D1" s="1" t="s">
        <v>655</v>
      </c>
    </row>
    <row r="2" spans="1:6" s="126" customFormat="1" x14ac:dyDescent="0.25">
      <c r="A2" s="132"/>
      <c r="B2" s="132"/>
      <c r="C2" s="132"/>
      <c r="D2" s="3" t="s">
        <v>48</v>
      </c>
      <c r="E2" s="3"/>
      <c r="F2" s="3"/>
    </row>
    <row r="3" spans="1:6" s="126" customFormat="1" ht="19.5" customHeight="1" x14ac:dyDescent="0.25">
      <c r="A3" s="132"/>
      <c r="B3" s="132"/>
      <c r="C3" s="132"/>
      <c r="D3" s="355" t="s">
        <v>654</v>
      </c>
      <c r="E3" s="356"/>
      <c r="F3" s="356"/>
    </row>
    <row r="4" spans="1:6" s="126" customFormat="1" x14ac:dyDescent="0.25">
      <c r="A4" s="132"/>
      <c r="B4" s="132"/>
      <c r="C4" s="132"/>
      <c r="D4" s="3" t="s">
        <v>653</v>
      </c>
      <c r="E4" s="3"/>
      <c r="F4" s="3"/>
    </row>
    <row r="5" spans="1:6" s="126" customFormat="1" x14ac:dyDescent="0.25">
      <c r="A5" s="132"/>
      <c r="B5" s="132"/>
      <c r="C5" s="132"/>
      <c r="D5" s="132"/>
      <c r="E5" s="132"/>
      <c r="F5" s="132"/>
    </row>
    <row r="6" spans="1:6" s="126" customFormat="1" ht="25.5" customHeight="1" x14ac:dyDescent="0.25">
      <c r="A6" s="357" t="s">
        <v>652</v>
      </c>
      <c r="B6" s="357"/>
      <c r="C6" s="357"/>
      <c r="D6" s="357"/>
      <c r="E6" s="357"/>
      <c r="F6" s="357"/>
    </row>
    <row r="7" spans="1:6" s="126" customFormat="1" x14ac:dyDescent="0.25">
      <c r="A7" s="358" t="s">
        <v>541</v>
      </c>
      <c r="B7" s="358"/>
      <c r="C7" s="253"/>
      <c r="D7" s="253"/>
      <c r="E7" s="253"/>
      <c r="F7" s="253"/>
    </row>
    <row r="8" spans="1:6" s="126" customFormat="1" x14ac:dyDescent="0.25">
      <c r="A8" s="253" t="s">
        <v>148</v>
      </c>
      <c r="B8" s="253"/>
      <c r="C8" s="253"/>
      <c r="D8" s="253"/>
      <c r="E8" s="253"/>
      <c r="F8" s="252" t="s">
        <v>220</v>
      </c>
    </row>
    <row r="9" spans="1:6" s="126" customFormat="1" ht="15.75" customHeight="1" x14ac:dyDescent="0.2">
      <c r="A9" s="351" t="s">
        <v>45</v>
      </c>
      <c r="B9" s="351" t="s">
        <v>258</v>
      </c>
      <c r="C9" s="360" t="s">
        <v>106</v>
      </c>
      <c r="D9" s="351" t="s">
        <v>17</v>
      </c>
      <c r="E9" s="363" t="s">
        <v>18</v>
      </c>
      <c r="F9" s="364"/>
    </row>
    <row r="10" spans="1:6" s="126" customFormat="1" ht="12.75" customHeight="1" x14ac:dyDescent="0.2">
      <c r="A10" s="359"/>
      <c r="B10" s="359"/>
      <c r="C10" s="361"/>
      <c r="D10" s="359"/>
      <c r="E10" s="351" t="s">
        <v>107</v>
      </c>
      <c r="F10" s="351" t="s">
        <v>108</v>
      </c>
    </row>
    <row r="11" spans="1:6" s="126" customFormat="1" ht="41.25" customHeight="1" x14ac:dyDescent="0.2">
      <c r="A11" s="352"/>
      <c r="B11" s="352"/>
      <c r="C11" s="362"/>
      <c r="D11" s="352"/>
      <c r="E11" s="352"/>
      <c r="F11" s="352"/>
    </row>
    <row r="12" spans="1:6" s="126" customFormat="1" x14ac:dyDescent="0.2">
      <c r="A12" s="250">
        <v>1</v>
      </c>
      <c r="B12" s="250">
        <v>2</v>
      </c>
      <c r="C12" s="251">
        <v>3</v>
      </c>
      <c r="D12" s="250">
        <v>4</v>
      </c>
      <c r="E12" s="250">
        <v>5</v>
      </c>
      <c r="F12" s="250">
        <v>6</v>
      </c>
    </row>
    <row r="13" spans="1:6" s="126" customFormat="1" x14ac:dyDescent="0.2">
      <c r="A13" s="238" t="s">
        <v>259</v>
      </c>
      <c r="B13" s="237" t="s">
        <v>260</v>
      </c>
      <c r="C13" s="236">
        <f t="shared" ref="C13:C44" si="0">D13+E13</f>
        <v>46700000</v>
      </c>
      <c r="D13" s="235">
        <f>D14+D22+D26+D33+D50</f>
        <v>46700000</v>
      </c>
      <c r="E13" s="235">
        <f>E14+E22+E26+E33+E50</f>
        <v>0</v>
      </c>
      <c r="F13" s="235">
        <v>0</v>
      </c>
    </row>
    <row r="14" spans="1:6" s="126" customFormat="1" ht="31.5" x14ac:dyDescent="0.2">
      <c r="A14" s="238" t="s">
        <v>261</v>
      </c>
      <c r="B14" s="237" t="s">
        <v>262</v>
      </c>
      <c r="C14" s="236">
        <f t="shared" si="0"/>
        <v>29000000</v>
      </c>
      <c r="D14" s="247">
        <f>D15+D20</f>
        <v>29000000</v>
      </c>
      <c r="E14" s="247">
        <f>E15+E20</f>
        <v>0</v>
      </c>
      <c r="F14" s="235">
        <v>0</v>
      </c>
    </row>
    <row r="15" spans="1:6" s="126" customFormat="1" x14ac:dyDescent="0.2">
      <c r="A15" s="238" t="s">
        <v>263</v>
      </c>
      <c r="B15" s="237" t="s">
        <v>264</v>
      </c>
      <c r="C15" s="236">
        <f t="shared" si="0"/>
        <v>29000000</v>
      </c>
      <c r="D15" s="247">
        <f>D16+D17+D18+D19</f>
        <v>29000000</v>
      </c>
      <c r="E15" s="247">
        <f>E16+E17+E18+E19</f>
        <v>0</v>
      </c>
      <c r="F15" s="235">
        <v>0</v>
      </c>
    </row>
    <row r="16" spans="1:6" s="126" customFormat="1" ht="47.25" x14ac:dyDescent="0.2">
      <c r="A16" s="233" t="s">
        <v>265</v>
      </c>
      <c r="B16" s="231" t="s">
        <v>49</v>
      </c>
      <c r="C16" s="230">
        <f t="shared" si="0"/>
        <v>28400000</v>
      </c>
      <c r="D16" s="248">
        <v>28400000</v>
      </c>
      <c r="E16" s="229">
        <v>0</v>
      </c>
      <c r="F16" s="229">
        <v>0</v>
      </c>
    </row>
    <row r="17" spans="1:6" s="126" customFormat="1" ht="78.75" hidden="1" customHeight="1" x14ac:dyDescent="0.2">
      <c r="A17" s="233" t="s">
        <v>266</v>
      </c>
      <c r="B17" s="231" t="s">
        <v>267</v>
      </c>
      <c r="C17" s="230">
        <f t="shared" si="0"/>
        <v>0</v>
      </c>
      <c r="D17" s="248"/>
      <c r="E17" s="229">
        <v>0</v>
      </c>
      <c r="F17" s="229">
        <v>0</v>
      </c>
    </row>
    <row r="18" spans="1:6" s="126" customFormat="1" ht="47.25" x14ac:dyDescent="0.2">
      <c r="A18" s="233" t="s">
        <v>268</v>
      </c>
      <c r="B18" s="231" t="s">
        <v>50</v>
      </c>
      <c r="C18" s="230">
        <f t="shared" si="0"/>
        <v>500000</v>
      </c>
      <c r="D18" s="248">
        <v>500000</v>
      </c>
      <c r="E18" s="229">
        <v>0</v>
      </c>
      <c r="F18" s="229">
        <v>0</v>
      </c>
    </row>
    <row r="19" spans="1:6" s="126" customFormat="1" ht="47.25" x14ac:dyDescent="0.2">
      <c r="A19" s="233" t="s">
        <v>269</v>
      </c>
      <c r="B19" s="231" t="s">
        <v>51</v>
      </c>
      <c r="C19" s="230">
        <f t="shared" si="0"/>
        <v>100000</v>
      </c>
      <c r="D19" s="248">
        <v>100000</v>
      </c>
      <c r="E19" s="229">
        <v>0</v>
      </c>
      <c r="F19" s="229">
        <v>0</v>
      </c>
    </row>
    <row r="20" spans="1:6" s="129" customFormat="1" hidden="1" x14ac:dyDescent="0.25">
      <c r="A20" s="131">
        <v>11020000</v>
      </c>
      <c r="B20" s="130" t="s">
        <v>435</v>
      </c>
      <c r="C20" s="236">
        <f t="shared" si="0"/>
        <v>0</v>
      </c>
      <c r="D20" s="247">
        <f>D21</f>
        <v>0</v>
      </c>
      <c r="E20" s="235">
        <v>0</v>
      </c>
      <c r="F20" s="235">
        <v>0</v>
      </c>
    </row>
    <row r="21" spans="1:6" s="126" customFormat="1" ht="31.5" hidden="1" x14ac:dyDescent="0.25">
      <c r="A21" s="128">
        <v>11020200</v>
      </c>
      <c r="B21" s="127" t="s">
        <v>436</v>
      </c>
      <c r="C21" s="230">
        <f t="shared" si="0"/>
        <v>0</v>
      </c>
      <c r="D21" s="248"/>
      <c r="E21" s="229">
        <v>0</v>
      </c>
      <c r="F21" s="229">
        <v>0</v>
      </c>
    </row>
    <row r="22" spans="1:6" s="126" customFormat="1" ht="31.5" hidden="1" x14ac:dyDescent="0.2">
      <c r="A22" s="238" t="s">
        <v>270</v>
      </c>
      <c r="B22" s="237" t="s">
        <v>120</v>
      </c>
      <c r="C22" s="236">
        <f t="shared" si="0"/>
        <v>0</v>
      </c>
      <c r="D22" s="247">
        <f>D23</f>
        <v>0</v>
      </c>
      <c r="E22" s="235">
        <v>0</v>
      </c>
      <c r="F22" s="235">
        <v>0</v>
      </c>
    </row>
    <row r="23" spans="1:6" s="126" customFormat="1" ht="31.5" hidden="1" customHeight="1" x14ac:dyDescent="0.2">
      <c r="A23" s="238" t="s">
        <v>271</v>
      </c>
      <c r="B23" s="237" t="s">
        <v>425</v>
      </c>
      <c r="C23" s="236">
        <f t="shared" si="0"/>
        <v>0</v>
      </c>
      <c r="D23" s="247">
        <f>D24+D25</f>
        <v>0</v>
      </c>
      <c r="E23" s="235">
        <v>0</v>
      </c>
      <c r="F23" s="235">
        <v>0</v>
      </c>
    </row>
    <row r="24" spans="1:6" s="126" customFormat="1" ht="47.25" hidden="1" customHeight="1" x14ac:dyDescent="0.2">
      <c r="A24" s="233" t="s">
        <v>272</v>
      </c>
      <c r="B24" s="231" t="s">
        <v>119</v>
      </c>
      <c r="C24" s="230">
        <f t="shared" si="0"/>
        <v>0</v>
      </c>
      <c r="D24" s="248"/>
      <c r="E24" s="229">
        <v>0</v>
      </c>
      <c r="F24" s="229">
        <v>0</v>
      </c>
    </row>
    <row r="25" spans="1:6" s="126" customFormat="1" ht="47.25" hidden="1" x14ac:dyDescent="0.2">
      <c r="A25" s="232">
        <v>13031500</v>
      </c>
      <c r="B25" s="231" t="s">
        <v>427</v>
      </c>
      <c r="C25" s="230">
        <f t="shared" si="0"/>
        <v>0</v>
      </c>
      <c r="D25" s="248"/>
      <c r="E25" s="229">
        <v>0</v>
      </c>
      <c r="F25" s="229">
        <v>0</v>
      </c>
    </row>
    <row r="26" spans="1:6" s="126" customFormat="1" hidden="1" x14ac:dyDescent="0.2">
      <c r="A26" s="238" t="s">
        <v>273</v>
      </c>
      <c r="B26" s="237" t="s">
        <v>274</v>
      </c>
      <c r="C26" s="236">
        <f t="shared" si="0"/>
        <v>0</v>
      </c>
      <c r="D26" s="247">
        <f>D27+D29+D32+D31</f>
        <v>0</v>
      </c>
      <c r="E26" s="247">
        <f>E27+E29+E32+E31</f>
        <v>0</v>
      </c>
      <c r="F26" s="247">
        <f>F27+F29+F32+F31</f>
        <v>0</v>
      </c>
    </row>
    <row r="27" spans="1:6" s="126" customFormat="1" ht="31.5" hidden="1" x14ac:dyDescent="0.2">
      <c r="A27" s="238" t="s">
        <v>275</v>
      </c>
      <c r="B27" s="237" t="s">
        <v>276</v>
      </c>
      <c r="C27" s="236">
        <f t="shared" si="0"/>
        <v>0</v>
      </c>
      <c r="D27" s="247">
        <f>D28</f>
        <v>0</v>
      </c>
      <c r="E27" s="235">
        <v>0</v>
      </c>
      <c r="F27" s="235">
        <v>0</v>
      </c>
    </row>
    <row r="28" spans="1:6" s="126" customFormat="1" hidden="1" x14ac:dyDescent="0.2">
      <c r="A28" s="233" t="s">
        <v>277</v>
      </c>
      <c r="B28" s="231" t="s">
        <v>64</v>
      </c>
      <c r="C28" s="230">
        <f t="shared" si="0"/>
        <v>0</v>
      </c>
      <c r="D28" s="248"/>
      <c r="E28" s="229">
        <v>0</v>
      </c>
      <c r="F28" s="229">
        <v>0</v>
      </c>
    </row>
    <row r="29" spans="1:6" s="126" customFormat="1" ht="31.5" hidden="1" x14ac:dyDescent="0.2">
      <c r="A29" s="238" t="s">
        <v>278</v>
      </c>
      <c r="B29" s="237" t="s">
        <v>279</v>
      </c>
      <c r="C29" s="236">
        <f t="shared" si="0"/>
        <v>0</v>
      </c>
      <c r="D29" s="247">
        <f>D30</f>
        <v>0</v>
      </c>
      <c r="E29" s="235">
        <v>0</v>
      </c>
      <c r="F29" s="235">
        <v>0</v>
      </c>
    </row>
    <row r="30" spans="1:6" s="126" customFormat="1" hidden="1" x14ac:dyDescent="0.2">
      <c r="A30" s="233" t="s">
        <v>280</v>
      </c>
      <c r="B30" s="231" t="s">
        <v>64</v>
      </c>
      <c r="C30" s="230">
        <f t="shared" si="0"/>
        <v>0</v>
      </c>
      <c r="D30" s="248"/>
      <c r="E30" s="229">
        <v>0</v>
      </c>
      <c r="F30" s="229">
        <v>0</v>
      </c>
    </row>
    <row r="31" spans="1:6" s="126" customFormat="1" ht="103.5" hidden="1" customHeight="1" x14ac:dyDescent="0.2">
      <c r="A31" s="233">
        <v>14040100</v>
      </c>
      <c r="B31" s="231" t="s">
        <v>543</v>
      </c>
      <c r="C31" s="230">
        <f t="shared" si="0"/>
        <v>0</v>
      </c>
      <c r="D31" s="248"/>
      <c r="E31" s="229"/>
      <c r="F31" s="229"/>
    </row>
    <row r="32" spans="1:6" s="126" customFormat="1" ht="78.75" hidden="1" x14ac:dyDescent="0.2">
      <c r="A32" s="233">
        <v>14040200</v>
      </c>
      <c r="B32" s="231" t="s">
        <v>542</v>
      </c>
      <c r="C32" s="230">
        <f t="shared" si="0"/>
        <v>0</v>
      </c>
      <c r="D32" s="248"/>
      <c r="E32" s="229">
        <v>0</v>
      </c>
      <c r="F32" s="229">
        <v>0</v>
      </c>
    </row>
    <row r="33" spans="1:6" s="126" customFormat="1" ht="52.5" customHeight="1" x14ac:dyDescent="0.2">
      <c r="A33" s="238" t="s">
        <v>281</v>
      </c>
      <c r="B33" s="237" t="s">
        <v>426</v>
      </c>
      <c r="C33" s="236">
        <f t="shared" si="0"/>
        <v>17700000</v>
      </c>
      <c r="D33" s="247">
        <f>D34+D44+D46</f>
        <v>17700000</v>
      </c>
      <c r="E33" s="235">
        <v>0</v>
      </c>
      <c r="F33" s="235">
        <v>0</v>
      </c>
    </row>
    <row r="34" spans="1:6" s="126" customFormat="1" x14ac:dyDescent="0.2">
      <c r="A34" s="238" t="s">
        <v>282</v>
      </c>
      <c r="B34" s="237" t="s">
        <v>283</v>
      </c>
      <c r="C34" s="236">
        <f t="shared" si="0"/>
        <v>900000</v>
      </c>
      <c r="D34" s="247">
        <f>D35+D36+D37+D38+D39+D40+D41+D42+D43</f>
        <v>900000</v>
      </c>
      <c r="E34" s="235">
        <v>0</v>
      </c>
      <c r="F34" s="235">
        <v>0</v>
      </c>
    </row>
    <row r="35" spans="1:6" s="126" customFormat="1" ht="47.25" hidden="1" x14ac:dyDescent="0.2">
      <c r="A35" s="233" t="s">
        <v>284</v>
      </c>
      <c r="B35" s="231" t="s">
        <v>285</v>
      </c>
      <c r="C35" s="230">
        <f t="shared" si="0"/>
        <v>0</v>
      </c>
      <c r="D35" s="249"/>
      <c r="E35" s="229">
        <v>0</v>
      </c>
      <c r="F35" s="229">
        <v>0</v>
      </c>
    </row>
    <row r="36" spans="1:6" s="126" customFormat="1" ht="47.25" x14ac:dyDescent="0.2">
      <c r="A36" s="233" t="s">
        <v>286</v>
      </c>
      <c r="B36" s="231" t="s">
        <v>287</v>
      </c>
      <c r="C36" s="230">
        <f t="shared" si="0"/>
        <v>200000</v>
      </c>
      <c r="D36" s="244">
        <v>200000</v>
      </c>
      <c r="E36" s="229">
        <v>0</v>
      </c>
      <c r="F36" s="229">
        <v>0</v>
      </c>
    </row>
    <row r="37" spans="1:6" s="126" customFormat="1" ht="47.25" x14ac:dyDescent="0.2">
      <c r="A37" s="233" t="s">
        <v>288</v>
      </c>
      <c r="B37" s="231" t="s">
        <v>289</v>
      </c>
      <c r="C37" s="230">
        <f t="shared" si="0"/>
        <v>100000</v>
      </c>
      <c r="D37" s="244">
        <v>100000</v>
      </c>
      <c r="E37" s="229">
        <v>0</v>
      </c>
      <c r="F37" s="229">
        <v>0</v>
      </c>
    </row>
    <row r="38" spans="1:6" s="126" customFormat="1" ht="47.25" x14ac:dyDescent="0.2">
      <c r="A38" s="233" t="s">
        <v>290</v>
      </c>
      <c r="B38" s="231" t="s">
        <v>291</v>
      </c>
      <c r="C38" s="230">
        <f t="shared" si="0"/>
        <v>200000</v>
      </c>
      <c r="D38" s="244">
        <v>200000</v>
      </c>
      <c r="E38" s="229">
        <v>0</v>
      </c>
      <c r="F38" s="229">
        <v>0</v>
      </c>
    </row>
    <row r="39" spans="1:6" s="126" customFormat="1" x14ac:dyDescent="0.2">
      <c r="A39" s="233" t="s">
        <v>292</v>
      </c>
      <c r="B39" s="231" t="s">
        <v>293</v>
      </c>
      <c r="C39" s="230">
        <f t="shared" si="0"/>
        <v>100000</v>
      </c>
      <c r="D39" s="248">
        <v>100000</v>
      </c>
      <c r="E39" s="229">
        <v>0</v>
      </c>
      <c r="F39" s="229">
        <v>0</v>
      </c>
    </row>
    <row r="40" spans="1:6" s="126" customFormat="1" x14ac:dyDescent="0.2">
      <c r="A40" s="233" t="s">
        <v>294</v>
      </c>
      <c r="B40" s="231" t="s">
        <v>295</v>
      </c>
      <c r="C40" s="230">
        <f t="shared" si="0"/>
        <v>200000</v>
      </c>
      <c r="D40" s="248">
        <v>200000</v>
      </c>
      <c r="E40" s="229">
        <v>0</v>
      </c>
      <c r="F40" s="229">
        <v>0</v>
      </c>
    </row>
    <row r="41" spans="1:6" s="126" customFormat="1" hidden="1" x14ac:dyDescent="0.2">
      <c r="A41" s="233" t="s">
        <v>296</v>
      </c>
      <c r="B41" s="231" t="s">
        <v>297</v>
      </c>
      <c r="C41" s="230">
        <f t="shared" si="0"/>
        <v>0</v>
      </c>
      <c r="D41" s="248"/>
      <c r="E41" s="229">
        <v>0</v>
      </c>
      <c r="F41" s="229">
        <v>0</v>
      </c>
    </row>
    <row r="42" spans="1:6" s="126" customFormat="1" x14ac:dyDescent="0.2">
      <c r="A42" s="233" t="s">
        <v>298</v>
      </c>
      <c r="B42" s="231" t="s">
        <v>299</v>
      </c>
      <c r="C42" s="230">
        <f t="shared" si="0"/>
        <v>100000</v>
      </c>
      <c r="D42" s="248">
        <v>100000</v>
      </c>
      <c r="E42" s="229">
        <v>0</v>
      </c>
      <c r="F42" s="229">
        <v>0</v>
      </c>
    </row>
    <row r="43" spans="1:6" s="126" customFormat="1" ht="15.75" hidden="1" customHeight="1" x14ac:dyDescent="0.2">
      <c r="A43" s="233" t="s">
        <v>300</v>
      </c>
      <c r="B43" s="231" t="s">
        <v>301</v>
      </c>
      <c r="C43" s="230">
        <f t="shared" si="0"/>
        <v>0</v>
      </c>
      <c r="D43" s="248"/>
      <c r="E43" s="229"/>
      <c r="F43" s="229"/>
    </row>
    <row r="44" spans="1:6" s="126" customFormat="1" ht="15.75" hidden="1" customHeight="1" x14ac:dyDescent="0.2">
      <c r="A44" s="238" t="s">
        <v>302</v>
      </c>
      <c r="B44" s="237" t="s">
        <v>303</v>
      </c>
      <c r="C44" s="236">
        <f t="shared" si="0"/>
        <v>0</v>
      </c>
      <c r="D44" s="247">
        <f>D45</f>
        <v>0</v>
      </c>
      <c r="E44" s="235">
        <v>0</v>
      </c>
      <c r="F44" s="235">
        <v>0</v>
      </c>
    </row>
    <row r="45" spans="1:6" s="126" customFormat="1" ht="15.75" hidden="1" customHeight="1" x14ac:dyDescent="0.2">
      <c r="A45" s="233" t="s">
        <v>304</v>
      </c>
      <c r="B45" s="231" t="s">
        <v>132</v>
      </c>
      <c r="C45" s="230">
        <f t="shared" ref="C45:C76" si="1">D45+E45</f>
        <v>0</v>
      </c>
      <c r="D45" s="248"/>
      <c r="E45" s="229">
        <v>0</v>
      </c>
      <c r="F45" s="229">
        <v>0</v>
      </c>
    </row>
    <row r="46" spans="1:6" s="126" customFormat="1" x14ac:dyDescent="0.2">
      <c r="A46" s="238" t="s">
        <v>305</v>
      </c>
      <c r="B46" s="237" t="s">
        <v>306</v>
      </c>
      <c r="C46" s="236">
        <f t="shared" si="1"/>
        <v>16800000</v>
      </c>
      <c r="D46" s="247">
        <f>D47+D48+D49</f>
        <v>16800000</v>
      </c>
      <c r="E46" s="235">
        <v>0</v>
      </c>
      <c r="F46" s="235">
        <v>0</v>
      </c>
    </row>
    <row r="47" spans="1:6" s="126" customFormat="1" x14ac:dyDescent="0.2">
      <c r="A47" s="233" t="s">
        <v>307</v>
      </c>
      <c r="B47" s="231" t="s">
        <v>308</v>
      </c>
      <c r="C47" s="230">
        <f t="shared" si="1"/>
        <v>200000</v>
      </c>
      <c r="D47" s="248">
        <v>200000</v>
      </c>
      <c r="E47" s="229">
        <v>0</v>
      </c>
      <c r="F47" s="229">
        <v>0</v>
      </c>
    </row>
    <row r="48" spans="1:6" s="126" customFormat="1" x14ac:dyDescent="0.2">
      <c r="A48" s="233" t="s">
        <v>309</v>
      </c>
      <c r="B48" s="231" t="s">
        <v>310</v>
      </c>
      <c r="C48" s="230">
        <f t="shared" si="1"/>
        <v>16400000</v>
      </c>
      <c r="D48" s="248">
        <v>16400000</v>
      </c>
      <c r="E48" s="229">
        <v>0</v>
      </c>
      <c r="F48" s="229">
        <v>0</v>
      </c>
    </row>
    <row r="49" spans="1:6" s="126" customFormat="1" ht="78.75" x14ac:dyDescent="0.2">
      <c r="A49" s="233" t="s">
        <v>311</v>
      </c>
      <c r="B49" s="231" t="s">
        <v>312</v>
      </c>
      <c r="C49" s="230">
        <f t="shared" si="1"/>
        <v>200000</v>
      </c>
      <c r="D49" s="248">
        <v>200000</v>
      </c>
      <c r="E49" s="229">
        <v>0</v>
      </c>
      <c r="F49" s="229">
        <v>0</v>
      </c>
    </row>
    <row r="50" spans="1:6" s="126" customFormat="1" hidden="1" x14ac:dyDescent="0.2">
      <c r="A50" s="238" t="s">
        <v>313</v>
      </c>
      <c r="B50" s="237" t="s">
        <v>314</v>
      </c>
      <c r="C50" s="236">
        <f t="shared" si="1"/>
        <v>0</v>
      </c>
      <c r="D50" s="247">
        <v>0</v>
      </c>
      <c r="E50" s="235">
        <f>E51</f>
        <v>0</v>
      </c>
      <c r="F50" s="235">
        <v>0</v>
      </c>
    </row>
    <row r="51" spans="1:6" s="126" customFormat="1" hidden="1" x14ac:dyDescent="0.2">
      <c r="A51" s="238" t="s">
        <v>315</v>
      </c>
      <c r="B51" s="237" t="s">
        <v>316</v>
      </c>
      <c r="C51" s="236">
        <f t="shared" si="1"/>
        <v>0</v>
      </c>
      <c r="D51" s="247">
        <v>0</v>
      </c>
      <c r="E51" s="235">
        <f>E52+E53</f>
        <v>0</v>
      </c>
      <c r="F51" s="235">
        <v>0</v>
      </c>
    </row>
    <row r="52" spans="1:6" s="126" customFormat="1" ht="63" hidden="1" x14ac:dyDescent="0.2">
      <c r="A52" s="233" t="s">
        <v>317</v>
      </c>
      <c r="B52" s="231" t="s">
        <v>114</v>
      </c>
      <c r="C52" s="230">
        <f t="shared" si="1"/>
        <v>0</v>
      </c>
      <c r="D52" s="248">
        <v>0</v>
      </c>
      <c r="E52" s="248"/>
      <c r="F52" s="229">
        <v>0</v>
      </c>
    </row>
    <row r="53" spans="1:6" s="126" customFormat="1" ht="63" hidden="1" x14ac:dyDescent="0.2">
      <c r="A53" s="233" t="s">
        <v>318</v>
      </c>
      <c r="B53" s="231" t="s">
        <v>319</v>
      </c>
      <c r="C53" s="230">
        <f t="shared" si="1"/>
        <v>0</v>
      </c>
      <c r="D53" s="248">
        <v>0</v>
      </c>
      <c r="E53" s="248"/>
      <c r="F53" s="229">
        <v>0</v>
      </c>
    </row>
    <row r="54" spans="1:6" s="126" customFormat="1" x14ac:dyDescent="0.2">
      <c r="A54" s="238" t="s">
        <v>320</v>
      </c>
      <c r="B54" s="237" t="s">
        <v>321</v>
      </c>
      <c r="C54" s="236">
        <f t="shared" si="1"/>
        <v>418200</v>
      </c>
      <c r="D54" s="247">
        <f>D55+D60+D70+D73</f>
        <v>0</v>
      </c>
      <c r="E54" s="235">
        <f>E55+E60+E70+E73</f>
        <v>418200</v>
      </c>
      <c r="F54" s="235">
        <v>0</v>
      </c>
    </row>
    <row r="55" spans="1:6" s="126" customFormat="1" ht="31.5" hidden="1" x14ac:dyDescent="0.2">
      <c r="A55" s="238" t="s">
        <v>322</v>
      </c>
      <c r="B55" s="237" t="s">
        <v>323</v>
      </c>
      <c r="C55" s="236">
        <f t="shared" si="1"/>
        <v>0</v>
      </c>
      <c r="D55" s="247">
        <f>D56</f>
        <v>0</v>
      </c>
      <c r="E55" s="235">
        <v>0</v>
      </c>
      <c r="F55" s="235">
        <v>0</v>
      </c>
    </row>
    <row r="56" spans="1:6" s="126" customFormat="1" hidden="1" x14ac:dyDescent="0.2">
      <c r="A56" s="238" t="s">
        <v>324</v>
      </c>
      <c r="B56" s="237" t="s">
        <v>325</v>
      </c>
      <c r="C56" s="236">
        <f t="shared" si="1"/>
        <v>0</v>
      </c>
      <c r="D56" s="247">
        <f>D57+D58+D59</f>
        <v>0</v>
      </c>
      <c r="E56" s="235">
        <v>0</v>
      </c>
      <c r="F56" s="235">
        <v>0</v>
      </c>
    </row>
    <row r="57" spans="1:6" s="126" customFormat="1" ht="15.75" hidden="1" customHeight="1" x14ac:dyDescent="0.2">
      <c r="A57" s="232">
        <v>21080500</v>
      </c>
      <c r="B57" s="231" t="s">
        <v>444</v>
      </c>
      <c r="C57" s="230">
        <f t="shared" si="1"/>
        <v>0</v>
      </c>
      <c r="D57" s="248"/>
      <c r="E57" s="229">
        <v>0</v>
      </c>
      <c r="F57" s="229">
        <v>0</v>
      </c>
    </row>
    <row r="58" spans="1:6" s="126" customFormat="1" hidden="1" x14ac:dyDescent="0.2">
      <c r="A58" s="233" t="s">
        <v>326</v>
      </c>
      <c r="B58" s="231" t="s">
        <v>327</v>
      </c>
      <c r="C58" s="230">
        <f t="shared" si="1"/>
        <v>0</v>
      </c>
      <c r="D58" s="248"/>
      <c r="E58" s="229">
        <v>0</v>
      </c>
      <c r="F58" s="229">
        <v>0</v>
      </c>
    </row>
    <row r="59" spans="1:6" s="126" customFormat="1" ht="47.25" hidden="1" customHeight="1" x14ac:dyDescent="0.2">
      <c r="A59" s="233" t="s">
        <v>328</v>
      </c>
      <c r="B59" s="231" t="s">
        <v>329</v>
      </c>
      <c r="C59" s="230">
        <f t="shared" si="1"/>
        <v>0</v>
      </c>
      <c r="D59" s="248"/>
      <c r="E59" s="229">
        <v>0</v>
      </c>
      <c r="F59" s="229">
        <v>0</v>
      </c>
    </row>
    <row r="60" spans="1:6" s="126" customFormat="1" ht="31.5" hidden="1" x14ac:dyDescent="0.2">
      <c r="A60" s="238" t="s">
        <v>330</v>
      </c>
      <c r="B60" s="237" t="s">
        <v>331</v>
      </c>
      <c r="C60" s="236">
        <f t="shared" si="1"/>
        <v>0</v>
      </c>
      <c r="D60" s="247">
        <f>D61+D65+D67</f>
        <v>0</v>
      </c>
      <c r="E60" s="235">
        <v>0</v>
      </c>
      <c r="F60" s="235">
        <v>0</v>
      </c>
    </row>
    <row r="61" spans="1:6" s="126" customFormat="1" hidden="1" x14ac:dyDescent="0.2">
      <c r="A61" s="238" t="s">
        <v>332</v>
      </c>
      <c r="B61" s="237" t="s">
        <v>333</v>
      </c>
      <c r="C61" s="236">
        <f t="shared" si="1"/>
        <v>0</v>
      </c>
      <c r="D61" s="247">
        <f>D62+D63+D64</f>
        <v>0</v>
      </c>
      <c r="E61" s="235">
        <v>0</v>
      </c>
      <c r="F61" s="235">
        <v>0</v>
      </c>
    </row>
    <row r="62" spans="1:6" s="126" customFormat="1" ht="47.25" hidden="1" x14ac:dyDescent="0.2">
      <c r="A62" s="233" t="s">
        <v>334</v>
      </c>
      <c r="B62" s="231" t="s">
        <v>335</v>
      </c>
      <c r="C62" s="230">
        <f t="shared" si="1"/>
        <v>0</v>
      </c>
      <c r="D62" s="248"/>
      <c r="E62" s="229">
        <v>0</v>
      </c>
      <c r="F62" s="229">
        <v>0</v>
      </c>
    </row>
    <row r="63" spans="1:6" s="126" customFormat="1" hidden="1" x14ac:dyDescent="0.2">
      <c r="A63" s="233" t="s">
        <v>336</v>
      </c>
      <c r="B63" s="231" t="s">
        <v>52</v>
      </c>
      <c r="C63" s="230">
        <f t="shared" si="1"/>
        <v>0</v>
      </c>
      <c r="D63" s="248"/>
      <c r="E63" s="229">
        <v>0</v>
      </c>
      <c r="F63" s="229">
        <v>0</v>
      </c>
    </row>
    <row r="64" spans="1:6" s="126" customFormat="1" ht="31.5" hidden="1" x14ac:dyDescent="0.2">
      <c r="A64" s="233" t="s">
        <v>337</v>
      </c>
      <c r="B64" s="231" t="s">
        <v>338</v>
      </c>
      <c r="C64" s="230">
        <f t="shared" si="1"/>
        <v>0</v>
      </c>
      <c r="D64" s="248"/>
      <c r="E64" s="229">
        <v>0</v>
      </c>
      <c r="F64" s="229">
        <v>0</v>
      </c>
    </row>
    <row r="65" spans="1:6" s="126" customFormat="1" ht="47.25" hidden="1" customHeight="1" x14ac:dyDescent="0.2">
      <c r="A65" s="238" t="s">
        <v>339</v>
      </c>
      <c r="B65" s="237" t="s">
        <v>340</v>
      </c>
      <c r="C65" s="236">
        <f t="shared" si="1"/>
        <v>0</v>
      </c>
      <c r="D65" s="247">
        <f>D66</f>
        <v>0</v>
      </c>
      <c r="E65" s="235">
        <v>0</v>
      </c>
      <c r="F65" s="235">
        <v>0</v>
      </c>
    </row>
    <row r="66" spans="1:6" s="126" customFormat="1" ht="47.25" hidden="1" customHeight="1" x14ac:dyDescent="0.2">
      <c r="A66" s="233" t="s">
        <v>341</v>
      </c>
      <c r="B66" s="231" t="s">
        <v>342</v>
      </c>
      <c r="C66" s="230">
        <f t="shared" si="1"/>
        <v>0</v>
      </c>
      <c r="D66" s="248"/>
      <c r="E66" s="229">
        <v>0</v>
      </c>
      <c r="F66" s="229">
        <v>0</v>
      </c>
    </row>
    <row r="67" spans="1:6" s="126" customFormat="1" hidden="1" x14ac:dyDescent="0.2">
      <c r="A67" s="238" t="s">
        <v>343</v>
      </c>
      <c r="B67" s="237" t="s">
        <v>344</v>
      </c>
      <c r="C67" s="236">
        <f t="shared" si="1"/>
        <v>0</v>
      </c>
      <c r="D67" s="247">
        <f>D68+D69</f>
        <v>0</v>
      </c>
      <c r="E67" s="235">
        <v>0</v>
      </c>
      <c r="F67" s="235">
        <v>0</v>
      </c>
    </row>
    <row r="68" spans="1:6" s="126" customFormat="1" ht="47.25" hidden="1" x14ac:dyDescent="0.2">
      <c r="A68" s="233" t="s">
        <v>345</v>
      </c>
      <c r="B68" s="231" t="s">
        <v>346</v>
      </c>
      <c r="C68" s="230">
        <f t="shared" si="1"/>
        <v>0</v>
      </c>
      <c r="D68" s="248"/>
      <c r="E68" s="229">
        <v>0</v>
      </c>
      <c r="F68" s="229">
        <v>0</v>
      </c>
    </row>
    <row r="69" spans="1:6" s="126" customFormat="1" ht="47.25" hidden="1" customHeight="1" x14ac:dyDescent="0.2">
      <c r="A69" s="233" t="s">
        <v>347</v>
      </c>
      <c r="B69" s="231" t="s">
        <v>348</v>
      </c>
      <c r="C69" s="230">
        <f t="shared" si="1"/>
        <v>0</v>
      </c>
      <c r="D69" s="248"/>
      <c r="E69" s="229">
        <v>0</v>
      </c>
      <c r="F69" s="229">
        <v>0</v>
      </c>
    </row>
    <row r="70" spans="1:6" s="126" customFormat="1" hidden="1" x14ac:dyDescent="0.2">
      <c r="A70" s="238" t="s">
        <v>613</v>
      </c>
      <c r="B70" s="237" t="s">
        <v>349</v>
      </c>
      <c r="C70" s="236">
        <f t="shared" si="1"/>
        <v>0</v>
      </c>
      <c r="D70" s="247">
        <f>D71</f>
        <v>0</v>
      </c>
      <c r="E70" s="235">
        <v>0</v>
      </c>
      <c r="F70" s="235">
        <v>0</v>
      </c>
    </row>
    <row r="71" spans="1:6" s="126" customFormat="1" hidden="1" x14ac:dyDescent="0.2">
      <c r="A71" s="238" t="s">
        <v>350</v>
      </c>
      <c r="B71" s="237" t="s">
        <v>325</v>
      </c>
      <c r="C71" s="236">
        <f t="shared" si="1"/>
        <v>0</v>
      </c>
      <c r="D71" s="247">
        <f>D72</f>
        <v>0</v>
      </c>
      <c r="E71" s="235">
        <v>0</v>
      </c>
      <c r="F71" s="235">
        <v>0</v>
      </c>
    </row>
    <row r="72" spans="1:6" s="126" customFormat="1" hidden="1" x14ac:dyDescent="0.2">
      <c r="A72" s="233" t="s">
        <v>351</v>
      </c>
      <c r="B72" s="231" t="s">
        <v>325</v>
      </c>
      <c r="C72" s="230">
        <f t="shared" si="1"/>
        <v>0</v>
      </c>
      <c r="D72" s="248"/>
      <c r="E72" s="229">
        <v>0</v>
      </c>
      <c r="F72" s="229">
        <v>0</v>
      </c>
    </row>
    <row r="73" spans="1:6" s="126" customFormat="1" x14ac:dyDescent="0.2">
      <c r="A73" s="238" t="s">
        <v>352</v>
      </c>
      <c r="B73" s="237" t="s">
        <v>353</v>
      </c>
      <c r="C73" s="236">
        <f t="shared" si="1"/>
        <v>418200</v>
      </c>
      <c r="D73" s="247">
        <v>0</v>
      </c>
      <c r="E73" s="235">
        <f>E74</f>
        <v>418200</v>
      </c>
      <c r="F73" s="235">
        <v>0</v>
      </c>
    </row>
    <row r="74" spans="1:6" s="126" customFormat="1" ht="47.25" x14ac:dyDescent="0.2">
      <c r="A74" s="238" t="s">
        <v>354</v>
      </c>
      <c r="B74" s="237" t="s">
        <v>355</v>
      </c>
      <c r="C74" s="236">
        <f t="shared" si="1"/>
        <v>418200</v>
      </c>
      <c r="D74" s="247">
        <v>0</v>
      </c>
      <c r="E74" s="235">
        <f>E75+E76</f>
        <v>418200</v>
      </c>
      <c r="F74" s="235">
        <v>0</v>
      </c>
    </row>
    <row r="75" spans="1:6" s="126" customFormat="1" ht="31.5" x14ac:dyDescent="0.2">
      <c r="A75" s="233" t="s">
        <v>356</v>
      </c>
      <c r="B75" s="231" t="s">
        <v>357</v>
      </c>
      <c r="C75" s="230">
        <f t="shared" si="1"/>
        <v>418200</v>
      </c>
      <c r="D75" s="229">
        <v>0</v>
      </c>
      <c r="E75" s="229">
        <v>418200</v>
      </c>
      <c r="F75" s="229">
        <v>0</v>
      </c>
    </row>
    <row r="76" spans="1:6" s="126" customFormat="1" ht="47.25" hidden="1" customHeight="1" x14ac:dyDescent="0.2">
      <c r="A76" s="233" t="s">
        <v>358</v>
      </c>
      <c r="B76" s="231" t="s">
        <v>359</v>
      </c>
      <c r="C76" s="230">
        <f t="shared" si="1"/>
        <v>0</v>
      </c>
      <c r="D76" s="229">
        <v>0</v>
      </c>
      <c r="E76" s="229"/>
      <c r="F76" s="229">
        <v>0</v>
      </c>
    </row>
    <row r="77" spans="1:6" s="126" customFormat="1" hidden="1" x14ac:dyDescent="0.2">
      <c r="A77" s="238" t="s">
        <v>360</v>
      </c>
      <c r="B77" s="237" t="s">
        <v>361</v>
      </c>
      <c r="C77" s="236">
        <f t="shared" ref="C77:C107" si="2">D77+E77</f>
        <v>0</v>
      </c>
      <c r="D77" s="235">
        <f>D78</f>
        <v>0</v>
      </c>
      <c r="E77" s="235">
        <f>E78+E81</f>
        <v>0</v>
      </c>
      <c r="F77" s="235">
        <f>F78+F81</f>
        <v>0</v>
      </c>
    </row>
    <row r="78" spans="1:6" s="126" customFormat="1" hidden="1" x14ac:dyDescent="0.2">
      <c r="A78" s="238" t="s">
        <v>362</v>
      </c>
      <c r="B78" s="237" t="s">
        <v>363</v>
      </c>
      <c r="C78" s="236">
        <f t="shared" si="2"/>
        <v>0</v>
      </c>
      <c r="D78" s="235">
        <f>D79</f>
        <v>0</v>
      </c>
      <c r="E78" s="235">
        <f>E80</f>
        <v>0</v>
      </c>
      <c r="F78" s="235">
        <f>F80</f>
        <v>0</v>
      </c>
    </row>
    <row r="79" spans="1:6" s="126" customFormat="1" ht="31.5" hidden="1" customHeight="1" x14ac:dyDescent="0.2">
      <c r="A79" s="233" t="s">
        <v>364</v>
      </c>
      <c r="B79" s="231" t="s">
        <v>365</v>
      </c>
      <c r="C79" s="230">
        <f t="shared" si="2"/>
        <v>0</v>
      </c>
      <c r="D79" s="229"/>
      <c r="E79" s="229">
        <v>0</v>
      </c>
      <c r="F79" s="229">
        <v>0</v>
      </c>
    </row>
    <row r="80" spans="1:6" s="126" customFormat="1" ht="47.25" hidden="1" customHeight="1" x14ac:dyDescent="0.2">
      <c r="A80" s="233" t="s">
        <v>366</v>
      </c>
      <c r="B80" s="231" t="s">
        <v>15</v>
      </c>
      <c r="C80" s="230">
        <f t="shared" si="2"/>
        <v>0</v>
      </c>
      <c r="D80" s="229">
        <v>0</v>
      </c>
      <c r="E80" s="229"/>
      <c r="F80" s="229"/>
    </row>
    <row r="81" spans="1:6" s="126" customFormat="1" ht="31.5" hidden="1" x14ac:dyDescent="0.2">
      <c r="A81" s="238" t="s">
        <v>367</v>
      </c>
      <c r="B81" s="237" t="s">
        <v>368</v>
      </c>
      <c r="C81" s="236">
        <f t="shared" si="2"/>
        <v>0</v>
      </c>
      <c r="D81" s="235">
        <v>0</v>
      </c>
      <c r="E81" s="235">
        <f>E82</f>
        <v>0</v>
      </c>
      <c r="F81" s="235">
        <f>F82</f>
        <v>0</v>
      </c>
    </row>
    <row r="82" spans="1:6" s="126" customFormat="1" hidden="1" x14ac:dyDescent="0.2">
      <c r="A82" s="238" t="s">
        <v>369</v>
      </c>
      <c r="B82" s="237" t="s">
        <v>370</v>
      </c>
      <c r="C82" s="236">
        <f t="shared" si="2"/>
        <v>0</v>
      </c>
      <c r="D82" s="235">
        <v>0</v>
      </c>
      <c r="E82" s="235">
        <f>E83</f>
        <v>0</v>
      </c>
      <c r="F82" s="235">
        <f>F83</f>
        <v>0</v>
      </c>
    </row>
    <row r="83" spans="1:6" s="126" customFormat="1" ht="78.75" hidden="1" x14ac:dyDescent="0.2">
      <c r="A83" s="233" t="s">
        <v>371</v>
      </c>
      <c r="B83" s="231" t="s">
        <v>20</v>
      </c>
      <c r="C83" s="230">
        <f t="shared" si="2"/>
        <v>0</v>
      </c>
      <c r="D83" s="229">
        <v>0</v>
      </c>
      <c r="E83" s="229"/>
      <c r="F83" s="229"/>
    </row>
    <row r="84" spans="1:6" s="126" customFormat="1" ht="31.5" x14ac:dyDescent="0.2">
      <c r="A84" s="246"/>
      <c r="B84" s="245" t="s">
        <v>372</v>
      </c>
      <c r="C84" s="236">
        <f t="shared" si="2"/>
        <v>47118200</v>
      </c>
      <c r="D84" s="236">
        <f>D13+D54+D77</f>
        <v>46700000</v>
      </c>
      <c r="E84" s="236">
        <f>E13+E54+E77</f>
        <v>418200</v>
      </c>
      <c r="F84" s="236">
        <f>F13+F54+F77</f>
        <v>0</v>
      </c>
    </row>
    <row r="85" spans="1:6" s="126" customFormat="1" x14ac:dyDescent="0.2">
      <c r="A85" s="238" t="s">
        <v>373</v>
      </c>
      <c r="B85" s="237" t="s">
        <v>374</v>
      </c>
      <c r="C85" s="236">
        <f t="shared" si="2"/>
        <v>118722435</v>
      </c>
      <c r="D85" s="235">
        <f>D86</f>
        <v>118722435</v>
      </c>
      <c r="E85" s="235">
        <f>E86</f>
        <v>0</v>
      </c>
      <c r="F85" s="235">
        <f>F86</f>
        <v>0</v>
      </c>
    </row>
    <row r="86" spans="1:6" s="126" customFormat="1" x14ac:dyDescent="0.2">
      <c r="A86" s="238" t="s">
        <v>375</v>
      </c>
      <c r="B86" s="237" t="s">
        <v>376</v>
      </c>
      <c r="C86" s="236">
        <f t="shared" si="2"/>
        <v>118722435</v>
      </c>
      <c r="D86" s="235">
        <f>D87+D90+D98+D95</f>
        <v>118722435</v>
      </c>
      <c r="E86" s="235">
        <f>E87+E90+E98</f>
        <v>0</v>
      </c>
      <c r="F86" s="235">
        <f>F87+F90+F98</f>
        <v>0</v>
      </c>
    </row>
    <row r="87" spans="1:6" s="126" customFormat="1" ht="31.5" x14ac:dyDescent="0.2">
      <c r="A87" s="238" t="s">
        <v>377</v>
      </c>
      <c r="B87" s="237" t="s">
        <v>378</v>
      </c>
      <c r="C87" s="236">
        <f t="shared" si="2"/>
        <v>76287000</v>
      </c>
      <c r="D87" s="235">
        <f>D88+D89</f>
        <v>76287000</v>
      </c>
      <c r="E87" s="235">
        <f>E88+E89</f>
        <v>0</v>
      </c>
      <c r="F87" s="235">
        <f>F88+F89</f>
        <v>0</v>
      </c>
    </row>
    <row r="88" spans="1:6" s="126" customFormat="1" x14ac:dyDescent="0.2">
      <c r="A88" s="233" t="s">
        <v>225</v>
      </c>
      <c r="B88" s="231" t="s">
        <v>226</v>
      </c>
      <c r="C88" s="230">
        <f t="shared" si="2"/>
        <v>69617700</v>
      </c>
      <c r="D88" s="244">
        <v>69617700</v>
      </c>
      <c r="E88" s="229">
        <v>0</v>
      </c>
      <c r="F88" s="229">
        <v>0</v>
      </c>
    </row>
    <row r="89" spans="1:6" s="126" customFormat="1" ht="118.5" customHeight="1" x14ac:dyDescent="0.2">
      <c r="A89" s="232">
        <v>41021400</v>
      </c>
      <c r="B89" s="231" t="s">
        <v>601</v>
      </c>
      <c r="C89" s="230">
        <f t="shared" si="2"/>
        <v>6669300</v>
      </c>
      <c r="D89" s="243">
        <v>6669300</v>
      </c>
      <c r="E89" s="229"/>
      <c r="F89" s="229"/>
    </row>
    <row r="90" spans="1:6" s="126" customFormat="1" ht="31.5" x14ac:dyDescent="0.2">
      <c r="A90" s="238" t="s">
        <v>379</v>
      </c>
      <c r="B90" s="237" t="s">
        <v>380</v>
      </c>
      <c r="C90" s="236">
        <f t="shared" si="2"/>
        <v>41767700</v>
      </c>
      <c r="D90" s="235">
        <f>D93+D91+D94+D92</f>
        <v>41767700</v>
      </c>
      <c r="E90" s="235">
        <f>E93+E91+E94+E92</f>
        <v>0</v>
      </c>
      <c r="F90" s="235">
        <f>F93+F91+F94+F92</f>
        <v>0</v>
      </c>
    </row>
    <row r="91" spans="1:6" s="126" customFormat="1" ht="73.5" hidden="1" customHeight="1" x14ac:dyDescent="0.2">
      <c r="A91" s="232">
        <v>41031400</v>
      </c>
      <c r="B91" s="231" t="s">
        <v>431</v>
      </c>
      <c r="C91" s="236">
        <f t="shared" si="2"/>
        <v>0</v>
      </c>
      <c r="D91" s="235"/>
      <c r="E91" s="235"/>
      <c r="F91" s="235"/>
    </row>
    <row r="92" spans="1:6" s="126" customFormat="1" ht="61.5" hidden="1" customHeight="1" x14ac:dyDescent="0.2">
      <c r="A92" s="232">
        <v>41032700</v>
      </c>
      <c r="B92" s="231" t="s">
        <v>445</v>
      </c>
      <c r="C92" s="230">
        <f t="shared" si="2"/>
        <v>0</v>
      </c>
      <c r="D92" s="229"/>
      <c r="E92" s="235"/>
      <c r="F92" s="235"/>
    </row>
    <row r="93" spans="1:6" s="126" customFormat="1" ht="31.5" x14ac:dyDescent="0.2">
      <c r="A93" s="233" t="s">
        <v>229</v>
      </c>
      <c r="B93" s="231" t="s">
        <v>230</v>
      </c>
      <c r="C93" s="230">
        <f t="shared" si="2"/>
        <v>41767700</v>
      </c>
      <c r="D93" s="229">
        <v>41767700</v>
      </c>
      <c r="E93" s="229">
        <v>0</v>
      </c>
      <c r="F93" s="229">
        <v>0</v>
      </c>
    </row>
    <row r="94" spans="1:6" ht="78.75" hidden="1" customHeight="1" x14ac:dyDescent="0.25">
      <c r="A94" s="232">
        <v>41035600</v>
      </c>
      <c r="B94" s="231" t="s">
        <v>443</v>
      </c>
      <c r="C94" s="230">
        <f t="shared" si="2"/>
        <v>0</v>
      </c>
      <c r="D94" s="229"/>
      <c r="E94" s="229"/>
      <c r="F94" s="229"/>
    </row>
    <row r="95" spans="1:6" s="2" customFormat="1" ht="31.5" hidden="1" customHeight="1" x14ac:dyDescent="0.25">
      <c r="A95" s="242">
        <v>41040000</v>
      </c>
      <c r="B95" s="237" t="s">
        <v>472</v>
      </c>
      <c r="C95" s="236">
        <f t="shared" si="2"/>
        <v>0</v>
      </c>
      <c r="D95" s="235">
        <f>D97+D96</f>
        <v>0</v>
      </c>
      <c r="E95" s="235">
        <f>E97+E96</f>
        <v>0</v>
      </c>
      <c r="F95" s="235">
        <f>F97+F96</f>
        <v>0</v>
      </c>
    </row>
    <row r="96" spans="1:6" s="73" customFormat="1" ht="15.75" hidden="1" customHeight="1" x14ac:dyDescent="0.25">
      <c r="A96" s="241">
        <v>41040400</v>
      </c>
      <c r="B96" s="240" t="s">
        <v>520</v>
      </c>
      <c r="C96" s="239">
        <f t="shared" si="2"/>
        <v>0</v>
      </c>
      <c r="D96" s="229"/>
      <c r="E96" s="229">
        <v>0</v>
      </c>
      <c r="F96" s="229">
        <v>0</v>
      </c>
    </row>
    <row r="97" spans="1:14" s="126" customFormat="1" ht="118.5" hidden="1" customHeight="1" x14ac:dyDescent="0.2">
      <c r="A97" s="232">
        <v>41040500</v>
      </c>
      <c r="B97" s="231" t="s">
        <v>471</v>
      </c>
      <c r="C97" s="230">
        <f t="shared" si="2"/>
        <v>0</v>
      </c>
      <c r="D97" s="229"/>
      <c r="E97" s="229">
        <v>0</v>
      </c>
      <c r="F97" s="229">
        <v>0</v>
      </c>
    </row>
    <row r="98" spans="1:14" s="126" customFormat="1" ht="31.5" x14ac:dyDescent="0.2">
      <c r="A98" s="238" t="s">
        <v>381</v>
      </c>
      <c r="B98" s="237" t="s">
        <v>382</v>
      </c>
      <c r="C98" s="236">
        <f t="shared" si="2"/>
        <v>667735</v>
      </c>
      <c r="D98" s="235">
        <f>SUM(D99:D106)</f>
        <v>667735</v>
      </c>
      <c r="E98" s="235">
        <f>SUM(E99:E105)</f>
        <v>0</v>
      </c>
      <c r="F98" s="235">
        <f>SUM(F99:F105)</f>
        <v>0</v>
      </c>
    </row>
    <row r="99" spans="1:14" s="126" customFormat="1" ht="126" hidden="1" customHeight="1" x14ac:dyDescent="0.2">
      <c r="A99" s="232">
        <v>41050900</v>
      </c>
      <c r="B99" s="234" t="s">
        <v>651</v>
      </c>
      <c r="C99" s="230">
        <f t="shared" si="2"/>
        <v>0</v>
      </c>
      <c r="D99" s="229"/>
      <c r="E99" s="229"/>
      <c r="F99" s="229"/>
    </row>
    <row r="100" spans="1:14" s="126" customFormat="1" ht="47.25" hidden="1" x14ac:dyDescent="0.2">
      <c r="A100" s="233" t="s">
        <v>413</v>
      </c>
      <c r="B100" s="231" t="s">
        <v>414</v>
      </c>
      <c r="C100" s="230">
        <f t="shared" si="2"/>
        <v>0</v>
      </c>
      <c r="D100" s="229"/>
      <c r="E100" s="229">
        <v>0</v>
      </c>
      <c r="F100" s="229">
        <v>0</v>
      </c>
    </row>
    <row r="101" spans="1:14" s="126" customFormat="1" ht="63" hidden="1" customHeight="1" x14ac:dyDescent="0.2">
      <c r="A101" s="233" t="s">
        <v>415</v>
      </c>
      <c r="B101" s="231" t="s">
        <v>416</v>
      </c>
      <c r="C101" s="230">
        <f t="shared" si="2"/>
        <v>0</v>
      </c>
      <c r="D101" s="229"/>
      <c r="E101" s="229">
        <v>0</v>
      </c>
      <c r="F101" s="229">
        <v>0</v>
      </c>
    </row>
    <row r="102" spans="1:14" s="126" customFormat="1" ht="63" hidden="1" customHeight="1" x14ac:dyDescent="0.2">
      <c r="A102" s="232">
        <v>41051400</v>
      </c>
      <c r="B102" s="231" t="s">
        <v>650</v>
      </c>
      <c r="C102" s="230">
        <f t="shared" si="2"/>
        <v>0</v>
      </c>
      <c r="D102" s="229"/>
      <c r="E102" s="229"/>
      <c r="F102" s="229"/>
    </row>
    <row r="103" spans="1:14" s="126" customFormat="1" ht="31.5" hidden="1" customHeight="1" x14ac:dyDescent="0.2">
      <c r="A103" s="232">
        <v>41053600</v>
      </c>
      <c r="B103" s="231" t="s">
        <v>614</v>
      </c>
      <c r="C103" s="230">
        <f t="shared" si="2"/>
        <v>0</v>
      </c>
      <c r="D103" s="229"/>
      <c r="E103" s="229"/>
      <c r="F103" s="229"/>
    </row>
    <row r="104" spans="1:14" s="126" customFormat="1" x14ac:dyDescent="0.2">
      <c r="A104" s="233" t="s">
        <v>231</v>
      </c>
      <c r="B104" s="231" t="s">
        <v>14</v>
      </c>
      <c r="C104" s="230">
        <f t="shared" si="2"/>
        <v>667735</v>
      </c>
      <c r="D104" s="229">
        <v>667735</v>
      </c>
      <c r="E104" s="229">
        <v>0</v>
      </c>
      <c r="F104" s="229">
        <v>0</v>
      </c>
    </row>
    <row r="105" spans="1:14" s="126" customFormat="1" ht="100.5" hidden="1" customHeight="1" x14ac:dyDescent="0.2">
      <c r="A105" s="232">
        <v>41058400</v>
      </c>
      <c r="B105" s="231" t="s">
        <v>509</v>
      </c>
      <c r="C105" s="230">
        <f t="shared" si="2"/>
        <v>0</v>
      </c>
      <c r="D105" s="229"/>
      <c r="E105" s="229">
        <v>0</v>
      </c>
      <c r="F105" s="229">
        <v>0</v>
      </c>
    </row>
    <row r="106" spans="1:14" s="126" customFormat="1" ht="89.25" hidden="1" customHeight="1" x14ac:dyDescent="0.2">
      <c r="A106" s="232">
        <v>41058800</v>
      </c>
      <c r="B106" s="231" t="s">
        <v>535</v>
      </c>
      <c r="C106" s="230">
        <f t="shared" si="2"/>
        <v>0</v>
      </c>
      <c r="D106" s="229"/>
      <c r="E106" s="229">
        <v>0</v>
      </c>
      <c r="F106" s="229">
        <v>0</v>
      </c>
    </row>
    <row r="107" spans="1:14" s="2" customFormat="1" ht="33" customHeight="1" x14ac:dyDescent="0.25">
      <c r="A107" s="228" t="s">
        <v>219</v>
      </c>
      <c r="B107" s="227" t="s">
        <v>128</v>
      </c>
      <c r="C107" s="226">
        <f t="shared" si="2"/>
        <v>165840635</v>
      </c>
      <c r="D107" s="226">
        <f>D84+D85</f>
        <v>165422435</v>
      </c>
      <c r="E107" s="226">
        <f>E84+E85</f>
        <v>418200</v>
      </c>
      <c r="F107" s="226">
        <f>F84+F85</f>
        <v>0</v>
      </c>
      <c r="G107" s="225"/>
    </row>
    <row r="108" spans="1:14" x14ac:dyDescent="0.25">
      <c r="A108" s="219"/>
      <c r="B108" s="221"/>
      <c r="C108" s="217"/>
      <c r="D108" s="220"/>
      <c r="E108" s="220"/>
      <c r="F108" s="220"/>
    </row>
    <row r="109" spans="1:14" s="122" customFormat="1" ht="44.25" customHeight="1" x14ac:dyDescent="0.2">
      <c r="A109" s="353" t="s">
        <v>656</v>
      </c>
      <c r="B109" s="353"/>
      <c r="C109" s="353"/>
      <c r="D109" s="353"/>
      <c r="E109" s="353"/>
      <c r="F109" s="354"/>
      <c r="G109" s="125"/>
      <c r="H109" s="125"/>
      <c r="I109" s="125"/>
      <c r="J109" s="125"/>
      <c r="K109" s="125"/>
      <c r="L109" s="123"/>
      <c r="M109" s="124"/>
      <c r="N109" s="123"/>
    </row>
    <row r="110" spans="1:14" ht="18.75" customHeight="1" x14ac:dyDescent="0.25">
      <c r="A110" s="224"/>
      <c r="B110" s="224"/>
      <c r="C110" s="220"/>
      <c r="D110" s="223"/>
      <c r="E110" s="220"/>
      <c r="F110" s="220"/>
    </row>
    <row r="111" spans="1:14" x14ac:dyDescent="0.25">
      <c r="A111" s="222"/>
      <c r="B111" s="221"/>
      <c r="C111" s="220"/>
      <c r="D111" s="220"/>
      <c r="E111" s="220"/>
      <c r="F111" s="220"/>
    </row>
    <row r="112" spans="1:14" x14ac:dyDescent="0.25">
      <c r="A112" s="222"/>
      <c r="B112" s="221"/>
      <c r="C112" s="220"/>
      <c r="D112" s="220"/>
      <c r="E112" s="220"/>
      <c r="F112" s="220"/>
    </row>
    <row r="113" spans="1:6" x14ac:dyDescent="0.25">
      <c r="A113" s="219"/>
      <c r="B113" s="218"/>
      <c r="C113" s="217"/>
      <c r="D113" s="217"/>
      <c r="E113" s="217"/>
      <c r="F113" s="217"/>
    </row>
    <row r="114" spans="1:6" x14ac:dyDescent="0.25">
      <c r="B114" s="216"/>
      <c r="C114" s="214"/>
      <c r="F114" s="2"/>
    </row>
    <row r="115" spans="1:6" x14ac:dyDescent="0.25">
      <c r="B115" s="215"/>
      <c r="D115" s="214"/>
      <c r="E115" s="214"/>
      <c r="F115" s="2"/>
    </row>
    <row r="116" spans="1:6" x14ac:dyDescent="0.25">
      <c r="B116" s="215"/>
      <c r="D116" s="214"/>
    </row>
    <row r="117" spans="1:6" x14ac:dyDescent="0.25">
      <c r="B117" s="215"/>
      <c r="D117" s="214"/>
    </row>
    <row r="118" spans="1:6" x14ac:dyDescent="0.25">
      <c r="B118" s="215"/>
      <c r="D118" s="214"/>
    </row>
    <row r="119" spans="1:6" x14ac:dyDescent="0.25">
      <c r="D119" s="214"/>
    </row>
    <row r="120" spans="1:6" x14ac:dyDescent="0.25">
      <c r="D120" s="214"/>
    </row>
    <row r="126" spans="1:6" x14ac:dyDescent="0.25">
      <c r="D126" s="214"/>
    </row>
  </sheetData>
  <mergeCells count="11">
    <mergeCell ref="E10:E11"/>
    <mergeCell ref="A109:F109"/>
    <mergeCell ref="F10:F11"/>
    <mergeCell ref="D3:F3"/>
    <mergeCell ref="A6:F6"/>
    <mergeCell ref="A7:B7"/>
    <mergeCell ref="A9:A11"/>
    <mergeCell ref="B9:B11"/>
    <mergeCell ref="C9:C11"/>
    <mergeCell ref="D9:D11"/>
    <mergeCell ref="E9:F9"/>
  </mergeCells>
  <pageMargins left="1.1811023622047245" right="0.39370078740157483" top="0.78740157480314965" bottom="0.78740157480314965" header="0" footer="0"/>
  <pageSetup paperSize="9" scale="67" fitToHeight="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4"/>
  <sheetViews>
    <sheetView view="pageBreakPreview" zoomScale="60" zoomScaleNormal="80" workbookViewId="0">
      <selection activeCell="K40" sqref="K40"/>
    </sheetView>
  </sheetViews>
  <sheetFormatPr defaultColWidth="9.140625" defaultRowHeight="20.25" x14ac:dyDescent="0.3"/>
  <cols>
    <col min="1" max="1" width="14.5703125" style="12" customWidth="1"/>
    <col min="2" max="2" width="66.140625" style="12" customWidth="1"/>
    <col min="3" max="6" width="29.42578125" style="14" customWidth="1"/>
    <col min="7" max="7" width="21.28515625" style="12" bestFit="1" customWidth="1"/>
    <col min="8" max="8" width="9.140625" style="12"/>
    <col min="9" max="9" width="10.85546875" style="12" customWidth="1"/>
    <col min="10" max="16384" width="9.140625" style="12"/>
  </cols>
  <sheetData>
    <row r="1" spans="1:10" x14ac:dyDescent="0.3">
      <c r="C1" s="13"/>
      <c r="E1" s="254" t="s">
        <v>655</v>
      </c>
    </row>
    <row r="2" spans="1:10" ht="24" customHeight="1" x14ac:dyDescent="0.3">
      <c r="C2" s="12"/>
      <c r="D2" s="12"/>
      <c r="E2" s="12" t="s">
        <v>516</v>
      </c>
      <c r="F2" s="12"/>
    </row>
    <row r="3" spans="1:10" ht="20.25" customHeight="1" x14ac:dyDescent="0.3">
      <c r="C3" s="12"/>
      <c r="D3" s="12"/>
      <c r="E3" s="365" t="s">
        <v>631</v>
      </c>
      <c r="F3" s="366"/>
      <c r="G3" s="96"/>
    </row>
    <row r="4" spans="1:10" ht="24" customHeight="1" x14ac:dyDescent="0.3">
      <c r="C4" s="12"/>
      <c r="D4" s="12"/>
      <c r="E4" s="207" t="s">
        <v>647</v>
      </c>
      <c r="F4" s="12"/>
    </row>
    <row r="6" spans="1:10" ht="21" x14ac:dyDescent="0.35">
      <c r="A6" s="47"/>
      <c r="B6" s="48"/>
      <c r="C6" s="48"/>
      <c r="D6" s="48"/>
      <c r="E6" s="48"/>
      <c r="F6" s="48"/>
    </row>
    <row r="7" spans="1:10" ht="21" x14ac:dyDescent="0.35">
      <c r="A7" s="367" t="s">
        <v>648</v>
      </c>
      <c r="B7" s="368"/>
      <c r="C7" s="368"/>
      <c r="D7" s="368"/>
      <c r="E7" s="368"/>
      <c r="F7" s="368"/>
    </row>
    <row r="8" spans="1:10" ht="36" customHeight="1" x14ac:dyDescent="0.35">
      <c r="A8" s="375" t="s">
        <v>541</v>
      </c>
      <c r="B8" s="375"/>
      <c r="C8" s="4"/>
      <c r="D8" s="4"/>
      <c r="E8" s="4"/>
      <c r="F8" s="4"/>
    </row>
    <row r="9" spans="1:10" s="16" customFormat="1" ht="26.25" customHeight="1" x14ac:dyDescent="0.35">
      <c r="A9" s="4" t="s">
        <v>148</v>
      </c>
      <c r="B9" s="4"/>
      <c r="C9" s="4"/>
      <c r="D9" s="4"/>
      <c r="E9" s="4"/>
      <c r="F9" s="5" t="s">
        <v>220</v>
      </c>
      <c r="G9" s="15"/>
      <c r="H9" s="15"/>
      <c r="I9" s="15"/>
      <c r="J9" s="15"/>
    </row>
    <row r="10" spans="1:10" ht="23.25" customHeight="1" x14ac:dyDescent="0.3">
      <c r="A10" s="373" t="s">
        <v>45</v>
      </c>
      <c r="B10" s="373" t="s">
        <v>105</v>
      </c>
      <c r="C10" s="374" t="s">
        <v>106</v>
      </c>
      <c r="D10" s="373" t="s">
        <v>17</v>
      </c>
      <c r="E10" s="373" t="s">
        <v>18</v>
      </c>
      <c r="F10" s="373"/>
      <c r="G10" s="17"/>
      <c r="H10" s="17"/>
      <c r="I10" s="17"/>
      <c r="J10" s="17"/>
    </row>
    <row r="11" spans="1:10" ht="32.25" customHeight="1" x14ac:dyDescent="0.3">
      <c r="A11" s="373"/>
      <c r="B11" s="373"/>
      <c r="C11" s="373"/>
      <c r="D11" s="373"/>
      <c r="E11" s="373" t="s">
        <v>107</v>
      </c>
      <c r="F11" s="373" t="s">
        <v>108</v>
      </c>
      <c r="G11" s="17"/>
      <c r="H11" s="17"/>
      <c r="I11" s="17"/>
      <c r="J11" s="17"/>
    </row>
    <row r="12" spans="1:10" s="16" customFormat="1" ht="9" customHeight="1" x14ac:dyDescent="0.3">
      <c r="A12" s="373"/>
      <c r="B12" s="373"/>
      <c r="C12" s="373"/>
      <c r="D12" s="373"/>
      <c r="E12" s="373"/>
      <c r="F12" s="373"/>
      <c r="G12" s="18"/>
      <c r="H12" s="18"/>
      <c r="I12" s="18"/>
      <c r="J12" s="18"/>
    </row>
    <row r="13" spans="1:10" s="16" customFormat="1" ht="25.5" customHeight="1" x14ac:dyDescent="0.3">
      <c r="A13" s="143">
        <v>1</v>
      </c>
      <c r="B13" s="143">
        <v>2</v>
      </c>
      <c r="C13" s="144">
        <v>3</v>
      </c>
      <c r="D13" s="143">
        <v>4</v>
      </c>
      <c r="E13" s="143">
        <v>5</v>
      </c>
      <c r="F13" s="143">
        <v>6</v>
      </c>
      <c r="G13" s="18"/>
      <c r="H13" s="18"/>
      <c r="I13" s="18"/>
      <c r="J13" s="18"/>
    </row>
    <row r="14" spans="1:10" ht="26.25" customHeight="1" x14ac:dyDescent="0.35">
      <c r="A14" s="370" t="s">
        <v>113</v>
      </c>
      <c r="B14" s="371"/>
      <c r="C14" s="371"/>
      <c r="D14" s="371"/>
      <c r="E14" s="371"/>
      <c r="F14" s="372"/>
      <c r="G14" s="19"/>
      <c r="H14" s="20"/>
      <c r="I14" s="20"/>
      <c r="J14" s="20"/>
    </row>
    <row r="15" spans="1:10" s="23" customFormat="1" ht="31.5" customHeight="1" x14ac:dyDescent="0.3">
      <c r="A15" s="6" t="s">
        <v>242</v>
      </c>
      <c r="B15" s="7" t="s">
        <v>46</v>
      </c>
      <c r="C15" s="86">
        <f>C16</f>
        <v>0</v>
      </c>
      <c r="D15" s="87">
        <f>D16</f>
        <v>0</v>
      </c>
      <c r="E15" s="87">
        <f>E16</f>
        <v>0</v>
      </c>
      <c r="F15" s="87">
        <f>F16</f>
        <v>0</v>
      </c>
      <c r="G15" s="21"/>
      <c r="H15" s="22"/>
      <c r="I15" s="22"/>
      <c r="J15" s="22"/>
    </row>
    <row r="16" spans="1:10" s="23" customFormat="1" ht="42.75" customHeight="1" x14ac:dyDescent="0.3">
      <c r="A16" s="6" t="s">
        <v>243</v>
      </c>
      <c r="B16" s="7" t="s">
        <v>53</v>
      </c>
      <c r="C16" s="86">
        <f>C19+C17-C18</f>
        <v>0</v>
      </c>
      <c r="D16" s="87">
        <f>D19+D17-D18</f>
        <v>0</v>
      </c>
      <c r="E16" s="87">
        <f>E19+E17-E18</f>
        <v>0</v>
      </c>
      <c r="F16" s="87">
        <f>F19+F17-F18</f>
        <v>0</v>
      </c>
      <c r="G16" s="24"/>
      <c r="H16" s="22"/>
      <c r="I16" s="22"/>
      <c r="J16" s="22"/>
    </row>
    <row r="17" spans="1:10" s="23" customFormat="1" ht="31.5" hidden="1" customHeight="1" x14ac:dyDescent="0.3">
      <c r="A17" s="8" t="s">
        <v>488</v>
      </c>
      <c r="B17" s="9" t="s">
        <v>489</v>
      </c>
      <c r="C17" s="88">
        <f>D17+E17</f>
        <v>0</v>
      </c>
      <c r="D17" s="349">
        <v>0</v>
      </c>
      <c r="E17" s="89">
        <v>0</v>
      </c>
      <c r="F17" s="89">
        <v>0</v>
      </c>
      <c r="G17" s="24"/>
      <c r="H17" s="22"/>
      <c r="I17" s="22"/>
      <c r="J17" s="22"/>
    </row>
    <row r="18" spans="1:10" s="23" customFormat="1" ht="31.5" hidden="1" customHeight="1" x14ac:dyDescent="0.3">
      <c r="A18" s="8" t="s">
        <v>490</v>
      </c>
      <c r="B18" s="9" t="s">
        <v>491</v>
      </c>
      <c r="C18" s="88">
        <f>D18+E18</f>
        <v>0</v>
      </c>
      <c r="D18" s="349">
        <v>0</v>
      </c>
      <c r="E18" s="89">
        <v>0</v>
      </c>
      <c r="F18" s="89">
        <v>0</v>
      </c>
      <c r="G18" s="24"/>
      <c r="H18" s="22"/>
      <c r="I18" s="22"/>
      <c r="J18" s="22"/>
    </row>
    <row r="19" spans="1:10" ht="75.75" hidden="1" customHeight="1" x14ac:dyDescent="0.3">
      <c r="A19" s="8" t="s">
        <v>244</v>
      </c>
      <c r="B19" s="9" t="s">
        <v>134</v>
      </c>
      <c r="C19" s="88">
        <f>D19+E19</f>
        <v>0</v>
      </c>
      <c r="D19" s="206">
        <f>0</f>
        <v>0</v>
      </c>
      <c r="E19" s="89">
        <f>-D19</f>
        <v>0</v>
      </c>
      <c r="F19" s="89">
        <f>E19</f>
        <v>0</v>
      </c>
      <c r="G19" s="19"/>
      <c r="H19" s="20"/>
      <c r="I19" s="20"/>
      <c r="J19" s="20"/>
    </row>
    <row r="20" spans="1:10" s="16" customFormat="1" ht="31.5" hidden="1" customHeight="1" x14ac:dyDescent="0.3">
      <c r="A20" s="6" t="s">
        <v>245</v>
      </c>
      <c r="B20" s="7" t="s">
        <v>122</v>
      </c>
      <c r="C20" s="86">
        <f t="shared" ref="C20:F21" si="0">C21</f>
        <v>0</v>
      </c>
      <c r="D20" s="90">
        <f t="shared" si="0"/>
        <v>0</v>
      </c>
      <c r="E20" s="90">
        <f t="shared" si="0"/>
        <v>0</v>
      </c>
      <c r="F20" s="90">
        <f t="shared" si="0"/>
        <v>0</v>
      </c>
      <c r="G20" s="25"/>
      <c r="H20" s="25"/>
      <c r="I20" s="25"/>
      <c r="J20" s="25"/>
    </row>
    <row r="21" spans="1:10" s="16" customFormat="1" ht="45" hidden="1" customHeight="1" x14ac:dyDescent="0.3">
      <c r="A21" s="6" t="s">
        <v>246</v>
      </c>
      <c r="B21" s="7" t="s">
        <v>123</v>
      </c>
      <c r="C21" s="86">
        <f t="shared" si="0"/>
        <v>0</v>
      </c>
      <c r="D21" s="90">
        <f t="shared" si="0"/>
        <v>0</v>
      </c>
      <c r="E21" s="90">
        <f t="shared" si="0"/>
        <v>0</v>
      </c>
      <c r="F21" s="90">
        <f t="shared" si="0"/>
        <v>0</v>
      </c>
      <c r="G21" s="25"/>
      <c r="H21" s="25"/>
      <c r="I21" s="25"/>
      <c r="J21" s="25"/>
    </row>
    <row r="22" spans="1:10" s="16" customFormat="1" ht="31.5" hidden="1" customHeight="1" x14ac:dyDescent="0.3">
      <c r="A22" s="8" t="s">
        <v>247</v>
      </c>
      <c r="B22" s="9" t="s">
        <v>135</v>
      </c>
      <c r="C22" s="88">
        <f>D22+E22</f>
        <v>0</v>
      </c>
      <c r="D22" s="89">
        <v>0</v>
      </c>
      <c r="E22" s="141">
        <v>0</v>
      </c>
      <c r="F22" s="89">
        <f>E22</f>
        <v>0</v>
      </c>
      <c r="G22" s="18"/>
      <c r="H22" s="18"/>
      <c r="I22" s="18"/>
      <c r="J22" s="18"/>
    </row>
    <row r="23" spans="1:10" s="16" customFormat="1" ht="31.5" customHeight="1" x14ac:dyDescent="0.35">
      <c r="A23" s="10" t="s">
        <v>219</v>
      </c>
      <c r="B23" s="11" t="s">
        <v>116</v>
      </c>
      <c r="C23" s="91">
        <f>C15+C20</f>
        <v>0</v>
      </c>
      <c r="D23" s="91">
        <f>D15+D20</f>
        <v>0</v>
      </c>
      <c r="E23" s="91">
        <f>E15+E20</f>
        <v>0</v>
      </c>
      <c r="F23" s="91">
        <f>F15+F20</f>
        <v>0</v>
      </c>
      <c r="G23" s="18"/>
      <c r="H23" s="18"/>
      <c r="I23" s="18"/>
      <c r="J23" s="18"/>
    </row>
    <row r="24" spans="1:10" ht="31.5" customHeight="1" x14ac:dyDescent="0.35">
      <c r="A24" s="370" t="s">
        <v>248</v>
      </c>
      <c r="B24" s="371"/>
      <c r="C24" s="371"/>
      <c r="D24" s="371"/>
      <c r="E24" s="371"/>
      <c r="F24" s="372"/>
      <c r="G24" s="19"/>
      <c r="H24" s="20"/>
      <c r="I24" s="20"/>
      <c r="J24" s="20"/>
    </row>
    <row r="25" spans="1:10" s="23" customFormat="1" ht="31.5" hidden="1" customHeight="1" x14ac:dyDescent="0.3">
      <c r="A25" s="6" t="s">
        <v>249</v>
      </c>
      <c r="B25" s="7" t="s">
        <v>124</v>
      </c>
      <c r="C25" s="86">
        <f>C26</f>
        <v>0</v>
      </c>
      <c r="D25" s="87">
        <f>D26</f>
        <v>0</v>
      </c>
      <c r="E25" s="87">
        <f>E26</f>
        <v>0</v>
      </c>
      <c r="F25" s="87">
        <f>F26</f>
        <v>0</v>
      </c>
      <c r="G25" s="24"/>
      <c r="H25" s="22"/>
      <c r="I25" s="22"/>
      <c r="J25" s="22"/>
    </row>
    <row r="26" spans="1:10" s="16" customFormat="1" ht="31.5" hidden="1" customHeight="1" x14ac:dyDescent="0.3">
      <c r="A26" s="6" t="s">
        <v>251</v>
      </c>
      <c r="B26" s="7" t="s">
        <v>136</v>
      </c>
      <c r="C26" s="86">
        <f>C27</f>
        <v>0</v>
      </c>
      <c r="D26" s="87">
        <f t="shared" ref="D26:F27" si="1">D27</f>
        <v>0</v>
      </c>
      <c r="E26" s="87">
        <f t="shared" si="1"/>
        <v>0</v>
      </c>
      <c r="F26" s="87">
        <f t="shared" si="1"/>
        <v>0</v>
      </c>
      <c r="G26" s="25"/>
      <c r="H26" s="25"/>
      <c r="I26" s="25"/>
      <c r="J26" s="25"/>
    </row>
    <row r="27" spans="1:10" s="16" customFormat="1" ht="31.5" hidden="1" customHeight="1" x14ac:dyDescent="0.3">
      <c r="A27" s="6" t="s">
        <v>252</v>
      </c>
      <c r="B27" s="7" t="s">
        <v>253</v>
      </c>
      <c r="C27" s="86">
        <f>C28</f>
        <v>0</v>
      </c>
      <c r="D27" s="87">
        <f t="shared" si="1"/>
        <v>0</v>
      </c>
      <c r="E27" s="87">
        <f t="shared" si="1"/>
        <v>0</v>
      </c>
      <c r="F27" s="87">
        <f t="shared" si="1"/>
        <v>0</v>
      </c>
      <c r="G27" s="25"/>
      <c r="H27" s="25"/>
      <c r="I27" s="25"/>
      <c r="J27" s="25"/>
    </row>
    <row r="28" spans="1:10" ht="31.5" hidden="1" customHeight="1" x14ac:dyDescent="0.3">
      <c r="A28" s="8" t="s">
        <v>254</v>
      </c>
      <c r="B28" s="9" t="s">
        <v>250</v>
      </c>
      <c r="C28" s="88">
        <f>D28+E28</f>
        <v>0</v>
      </c>
      <c r="D28" s="92">
        <v>0</v>
      </c>
      <c r="E28" s="142">
        <v>0</v>
      </c>
      <c r="F28" s="92">
        <f>E28</f>
        <v>0</v>
      </c>
      <c r="G28" s="26"/>
      <c r="H28" s="25"/>
      <c r="I28" s="25"/>
      <c r="J28" s="25"/>
    </row>
    <row r="29" spans="1:10" s="23" customFormat="1" ht="31.5" customHeight="1" x14ac:dyDescent="0.3">
      <c r="A29" s="6" t="s">
        <v>255</v>
      </c>
      <c r="B29" s="7" t="s">
        <v>47</v>
      </c>
      <c r="C29" s="86">
        <f>C30</f>
        <v>0</v>
      </c>
      <c r="D29" s="87">
        <f>D30</f>
        <v>0</v>
      </c>
      <c r="E29" s="87">
        <f>E30</f>
        <v>0</v>
      </c>
      <c r="F29" s="87">
        <f>F30</f>
        <v>0</v>
      </c>
      <c r="G29" s="24"/>
      <c r="H29" s="22"/>
      <c r="I29" s="22"/>
      <c r="J29" s="22"/>
    </row>
    <row r="30" spans="1:10" s="23" customFormat="1" ht="31.5" customHeight="1" x14ac:dyDescent="0.3">
      <c r="A30" s="6" t="s">
        <v>256</v>
      </c>
      <c r="B30" s="7" t="s">
        <v>117</v>
      </c>
      <c r="C30" s="86">
        <f>C33+C31-C32</f>
        <v>0</v>
      </c>
      <c r="D30" s="87">
        <f>D33+D31-D32</f>
        <v>0</v>
      </c>
      <c r="E30" s="87">
        <f>E33+E31-E32</f>
        <v>0</v>
      </c>
      <c r="F30" s="87">
        <f>F33+F31-F32</f>
        <v>0</v>
      </c>
      <c r="G30" s="24"/>
      <c r="H30" s="22"/>
      <c r="I30" s="22"/>
      <c r="J30" s="22"/>
    </row>
    <row r="31" spans="1:10" ht="31.5" hidden="1" customHeight="1" x14ac:dyDescent="0.3">
      <c r="A31" s="8" t="s">
        <v>492</v>
      </c>
      <c r="B31" s="9" t="s">
        <v>489</v>
      </c>
      <c r="C31" s="88">
        <f>D31+E31</f>
        <v>0</v>
      </c>
      <c r="D31" s="92">
        <f>D17</f>
        <v>0</v>
      </c>
      <c r="E31" s="92">
        <f t="shared" ref="D31:F32" si="2">E17</f>
        <v>0</v>
      </c>
      <c r="F31" s="92">
        <f t="shared" si="2"/>
        <v>0</v>
      </c>
      <c r="G31" s="25"/>
      <c r="H31" s="25"/>
      <c r="I31" s="25"/>
      <c r="J31" s="25"/>
    </row>
    <row r="32" spans="1:10" ht="31.5" hidden="1" customHeight="1" x14ac:dyDescent="0.3">
      <c r="A32" s="8" t="s">
        <v>493</v>
      </c>
      <c r="B32" s="9" t="s">
        <v>491</v>
      </c>
      <c r="C32" s="88">
        <f>D32+E32</f>
        <v>0</v>
      </c>
      <c r="D32" s="92">
        <f t="shared" si="2"/>
        <v>0</v>
      </c>
      <c r="E32" s="92">
        <f t="shared" si="2"/>
        <v>0</v>
      </c>
      <c r="F32" s="92">
        <f t="shared" si="2"/>
        <v>0</v>
      </c>
      <c r="G32" s="25"/>
      <c r="H32" s="25"/>
      <c r="I32" s="25"/>
      <c r="J32" s="25"/>
    </row>
    <row r="33" spans="1:14" s="16" customFormat="1" ht="68.25" hidden="1" customHeight="1" x14ac:dyDescent="0.3">
      <c r="A33" s="8" t="s">
        <v>257</v>
      </c>
      <c r="B33" s="9" t="s">
        <v>134</v>
      </c>
      <c r="C33" s="88">
        <f>D33+E33</f>
        <v>0</v>
      </c>
      <c r="D33" s="92">
        <f>D19</f>
        <v>0</v>
      </c>
      <c r="E33" s="92">
        <f>E19</f>
        <v>0</v>
      </c>
      <c r="F33" s="92">
        <f>F19</f>
        <v>0</v>
      </c>
      <c r="G33" s="25"/>
      <c r="H33" s="25"/>
      <c r="I33" s="25"/>
      <c r="J33" s="25"/>
    </row>
    <row r="34" spans="1:14" s="27" customFormat="1" ht="31.5" customHeight="1" x14ac:dyDescent="0.35">
      <c r="A34" s="10" t="s">
        <v>219</v>
      </c>
      <c r="B34" s="11" t="s">
        <v>116</v>
      </c>
      <c r="C34" s="91">
        <f>C25+C29</f>
        <v>0</v>
      </c>
      <c r="D34" s="91">
        <f>D25+D29</f>
        <v>0</v>
      </c>
      <c r="E34" s="91">
        <f>E25+E29</f>
        <v>0</v>
      </c>
      <c r="F34" s="91">
        <f>F25+F29</f>
        <v>0</v>
      </c>
    </row>
    <row r="35" spans="1:14" s="27" customFormat="1" x14ac:dyDescent="0.3">
      <c r="A35" s="28"/>
      <c r="B35" s="29"/>
      <c r="C35" s="30"/>
      <c r="D35" s="30"/>
      <c r="E35" s="30"/>
      <c r="F35" s="30"/>
    </row>
    <row r="36" spans="1:14" s="107" customFormat="1" ht="44.25" customHeight="1" x14ac:dyDescent="0.2">
      <c r="A36" s="376" t="s">
        <v>627</v>
      </c>
      <c r="B36" s="377"/>
      <c r="C36" s="377"/>
      <c r="D36" s="377"/>
      <c r="E36" s="377"/>
      <c r="F36" s="104"/>
      <c r="G36" s="104"/>
      <c r="H36" s="104"/>
      <c r="I36" s="104"/>
      <c r="J36" s="104"/>
      <c r="K36" s="104"/>
      <c r="L36" s="105"/>
      <c r="M36" s="106"/>
      <c r="N36" s="105"/>
    </row>
    <row r="37" spans="1:14" s="27" customFormat="1" ht="18.75" customHeight="1" x14ac:dyDescent="0.3">
      <c r="A37" s="31"/>
      <c r="B37" s="32"/>
      <c r="C37" s="33"/>
      <c r="D37" s="34"/>
      <c r="E37" s="34"/>
      <c r="F37" s="34"/>
    </row>
    <row r="38" spans="1:14" s="27" customFormat="1" x14ac:dyDescent="0.3">
      <c r="A38" s="369"/>
      <c r="B38" s="369"/>
      <c r="C38" s="33"/>
      <c r="D38" s="32"/>
      <c r="E38" s="34"/>
      <c r="F38" s="34"/>
    </row>
    <row r="39" spans="1:14" s="27" customFormat="1" x14ac:dyDescent="0.3">
      <c r="A39" s="35"/>
      <c r="B39" s="35"/>
      <c r="C39" s="34"/>
      <c r="D39" s="36"/>
      <c r="E39" s="34"/>
      <c r="F39" s="34"/>
    </row>
    <row r="40" spans="1:14" x14ac:dyDescent="0.3">
      <c r="A40" s="37"/>
      <c r="B40" s="32"/>
      <c r="C40" s="34"/>
      <c r="D40" s="34"/>
      <c r="E40" s="34"/>
    </row>
    <row r="41" spans="1:14" x14ac:dyDescent="0.3">
      <c r="A41" s="31"/>
      <c r="B41" s="38"/>
      <c r="C41" s="33">
        <f>'Додаток №3'!P137-'Додаток №1'!C107</f>
        <v>0</v>
      </c>
      <c r="D41" s="33">
        <f>'Додаток №3'!E137-'Додаток №1'!D107</f>
        <v>0</v>
      </c>
      <c r="E41" s="33">
        <f>'Додаток №3'!J137-'Додаток №1'!E107</f>
        <v>0</v>
      </c>
      <c r="F41" s="33">
        <f>'Додаток №3'!K137-'Додаток №1'!F107</f>
        <v>0</v>
      </c>
      <c r="G41" s="39"/>
    </row>
    <row r="42" spans="1:14" x14ac:dyDescent="0.3">
      <c r="C42" s="40"/>
      <c r="D42" s="40"/>
      <c r="E42" s="40"/>
      <c r="F42" s="40"/>
    </row>
    <row r="43" spans="1:14" x14ac:dyDescent="0.3">
      <c r="C43" s="40">
        <f>C34-C41</f>
        <v>0</v>
      </c>
      <c r="D43" s="40">
        <f>D34-D41</f>
        <v>0</v>
      </c>
      <c r="E43" s="40">
        <f>E34-E41</f>
        <v>0</v>
      </c>
      <c r="F43" s="40">
        <f>F34-F41</f>
        <v>0</v>
      </c>
    </row>
    <row r="44" spans="1:14" x14ac:dyDescent="0.3">
      <c r="D44" s="40"/>
    </row>
  </sheetData>
  <mergeCells count="14">
    <mergeCell ref="E3:F3"/>
    <mergeCell ref="A7:F7"/>
    <mergeCell ref="A38:B38"/>
    <mergeCell ref="A14:F14"/>
    <mergeCell ref="A24:F24"/>
    <mergeCell ref="A10:A12"/>
    <mergeCell ref="B10:B12"/>
    <mergeCell ref="C10:C12"/>
    <mergeCell ref="D10:D12"/>
    <mergeCell ref="E10:F10"/>
    <mergeCell ref="E11:E12"/>
    <mergeCell ref="F11:F12"/>
    <mergeCell ref="A8:B8"/>
    <mergeCell ref="A36:E36"/>
  </mergeCells>
  <phoneticPr fontId="0" type="noConversion"/>
  <pageMargins left="1.1811023622047245" right="0.39370078740157483" top="0.78740157480314965" bottom="0.78740157480314965" header="0.19685039370078741" footer="0.23622047244094491"/>
  <pageSetup paperSize="9" scale="43" fitToHeight="4" orientation="portrait" r:id="rId1"/>
  <headerFooter alignWithMargins="0"/>
  <rowBreaks count="1" manualBreakCount="1">
    <brk id="2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41"/>
  <sheetViews>
    <sheetView view="pageBreakPreview" topLeftCell="A83" zoomScale="17" zoomScaleNormal="50" zoomScaleSheetLayoutView="17" workbookViewId="0">
      <selection activeCell="H59" sqref="H59"/>
    </sheetView>
  </sheetViews>
  <sheetFormatPr defaultColWidth="9.140625" defaultRowHeight="50.25" x14ac:dyDescent="0.7"/>
  <cols>
    <col min="1" max="1" width="49.5703125" style="63" customWidth="1"/>
    <col min="2" max="2" width="49.7109375" style="63" customWidth="1"/>
    <col min="3" max="3" width="50.85546875" style="63" customWidth="1"/>
    <col min="4" max="4" width="178.140625" style="52" customWidth="1"/>
    <col min="5" max="16" width="59.7109375" style="52" customWidth="1"/>
    <col min="17" max="17" width="35" style="52" bestFit="1" customWidth="1"/>
    <col min="18" max="18" width="13" style="52" bestFit="1" customWidth="1"/>
    <col min="19" max="16384" width="9.140625" style="52"/>
  </cols>
  <sheetData>
    <row r="1" spans="1:16" ht="62.25" customHeight="1" x14ac:dyDescent="0.7">
      <c r="A1" s="58"/>
      <c r="B1" s="58"/>
      <c r="C1" s="58"/>
      <c r="D1" s="59"/>
      <c r="E1" s="59"/>
      <c r="F1" s="59"/>
      <c r="G1" s="59"/>
      <c r="H1" s="59"/>
      <c r="I1" s="59"/>
      <c r="J1" s="59"/>
      <c r="K1" s="59"/>
      <c r="L1" s="59"/>
      <c r="M1" s="59"/>
      <c r="N1" s="59" t="s">
        <v>655</v>
      </c>
      <c r="O1" s="59"/>
      <c r="P1" s="59"/>
    </row>
    <row r="2" spans="1:16" ht="62.25" customHeight="1" x14ac:dyDescent="0.7">
      <c r="A2" s="58"/>
      <c r="B2" s="58"/>
      <c r="C2" s="58"/>
      <c r="D2" s="59"/>
      <c r="E2" s="59"/>
      <c r="F2" s="59"/>
      <c r="G2" s="59"/>
      <c r="H2" s="59"/>
      <c r="I2" s="59"/>
      <c r="J2" s="59"/>
      <c r="K2" s="59"/>
      <c r="L2" s="59"/>
      <c r="M2" s="59"/>
      <c r="N2" s="59" t="s">
        <v>93</v>
      </c>
      <c r="O2" s="59"/>
      <c r="P2" s="59"/>
    </row>
    <row r="3" spans="1:16" ht="75" customHeight="1" x14ac:dyDescent="0.7">
      <c r="A3" s="58"/>
      <c r="B3" s="58"/>
      <c r="C3" s="58"/>
      <c r="D3" s="59"/>
      <c r="E3" s="59"/>
      <c r="F3" s="60"/>
      <c r="G3" s="60"/>
      <c r="H3" s="59"/>
      <c r="I3" s="59"/>
      <c r="J3" s="59"/>
      <c r="K3" s="59"/>
      <c r="L3" s="59"/>
      <c r="M3" s="59"/>
      <c r="N3" s="382" t="s">
        <v>631</v>
      </c>
      <c r="O3" s="383"/>
      <c r="P3" s="383"/>
    </row>
    <row r="4" spans="1:16" ht="81" customHeight="1" x14ac:dyDescent="0.7">
      <c r="A4" s="58"/>
      <c r="B4" s="58"/>
      <c r="C4" s="58"/>
      <c r="D4" s="59"/>
      <c r="E4" s="59"/>
      <c r="F4" s="59"/>
      <c r="G4" s="59"/>
      <c r="H4" s="59"/>
      <c r="I4" s="59"/>
      <c r="J4" s="59"/>
      <c r="K4" s="59"/>
      <c r="L4" s="59"/>
      <c r="M4" s="59"/>
      <c r="N4" s="208" t="s">
        <v>644</v>
      </c>
      <c r="O4" s="59"/>
      <c r="P4" s="59"/>
    </row>
    <row r="5" spans="1:16" ht="60" customHeight="1" x14ac:dyDescent="0.7">
      <c r="A5" s="58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  <row r="6" spans="1:16" ht="60" customHeight="1" x14ac:dyDescent="0.7">
      <c r="A6" s="58"/>
      <c r="B6" s="58"/>
      <c r="C6" s="58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</row>
    <row r="7" spans="1:16" x14ac:dyDescent="0.7">
      <c r="A7" s="384" t="s">
        <v>137</v>
      </c>
      <c r="B7" s="385"/>
      <c r="C7" s="385"/>
      <c r="D7" s="385"/>
      <c r="E7" s="385"/>
      <c r="F7" s="385"/>
      <c r="G7" s="385"/>
      <c r="H7" s="385"/>
      <c r="I7" s="385"/>
      <c r="J7" s="385"/>
      <c r="K7" s="385"/>
      <c r="L7" s="385"/>
      <c r="M7" s="385"/>
      <c r="N7" s="385"/>
      <c r="O7" s="385"/>
      <c r="P7" s="385"/>
    </row>
    <row r="8" spans="1:16" x14ac:dyDescent="0.7">
      <c r="A8" s="384" t="s">
        <v>645</v>
      </c>
      <c r="B8" s="385"/>
      <c r="C8" s="385"/>
      <c r="D8" s="385"/>
      <c r="E8" s="385"/>
      <c r="F8" s="385"/>
      <c r="G8" s="385"/>
      <c r="H8" s="385"/>
      <c r="I8" s="385"/>
      <c r="J8" s="385"/>
      <c r="K8" s="385"/>
      <c r="L8" s="385"/>
      <c r="M8" s="385"/>
      <c r="N8" s="385"/>
      <c r="O8" s="385"/>
      <c r="P8" s="385"/>
    </row>
    <row r="9" spans="1:16" x14ac:dyDescent="0.7">
      <c r="A9" s="203"/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</row>
    <row r="10" spans="1:16" ht="75.75" customHeight="1" x14ac:dyDescent="0.7">
      <c r="A10" s="121" t="s">
        <v>541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</row>
    <row r="11" spans="1:16" ht="46.5" customHeight="1" x14ac:dyDescent="0.7">
      <c r="A11" s="61" t="s">
        <v>148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2" t="s">
        <v>149</v>
      </c>
    </row>
    <row r="12" spans="1:16" ht="56.25" customHeight="1" x14ac:dyDescent="0.7">
      <c r="A12" s="380" t="s">
        <v>129</v>
      </c>
      <c r="B12" s="380" t="s">
        <v>130</v>
      </c>
      <c r="C12" s="380" t="s">
        <v>109</v>
      </c>
      <c r="D12" s="380" t="s">
        <v>150</v>
      </c>
      <c r="E12" s="380" t="s">
        <v>17</v>
      </c>
      <c r="F12" s="380"/>
      <c r="G12" s="380"/>
      <c r="H12" s="380"/>
      <c r="I12" s="380"/>
      <c r="J12" s="380" t="s">
        <v>18</v>
      </c>
      <c r="K12" s="380"/>
      <c r="L12" s="380"/>
      <c r="M12" s="380"/>
      <c r="N12" s="380"/>
      <c r="O12" s="380"/>
      <c r="P12" s="381" t="s">
        <v>19</v>
      </c>
    </row>
    <row r="13" spans="1:16" ht="67.5" customHeight="1" x14ac:dyDescent="0.7">
      <c r="A13" s="380"/>
      <c r="B13" s="380"/>
      <c r="C13" s="380"/>
      <c r="D13" s="380"/>
      <c r="E13" s="381" t="s">
        <v>107</v>
      </c>
      <c r="F13" s="380" t="s">
        <v>54</v>
      </c>
      <c r="G13" s="380" t="s">
        <v>151</v>
      </c>
      <c r="H13" s="380"/>
      <c r="I13" s="380" t="s">
        <v>55</v>
      </c>
      <c r="J13" s="381" t="s">
        <v>107</v>
      </c>
      <c r="K13" s="380" t="s">
        <v>108</v>
      </c>
      <c r="L13" s="380" t="s">
        <v>54</v>
      </c>
      <c r="M13" s="380" t="s">
        <v>151</v>
      </c>
      <c r="N13" s="380"/>
      <c r="O13" s="380" t="s">
        <v>55</v>
      </c>
      <c r="P13" s="380"/>
    </row>
    <row r="14" spans="1:16" ht="265.5" customHeight="1" x14ac:dyDescent="0.7">
      <c r="A14" s="380"/>
      <c r="B14" s="380"/>
      <c r="C14" s="380"/>
      <c r="D14" s="380"/>
      <c r="E14" s="380"/>
      <c r="F14" s="380"/>
      <c r="G14" s="380" t="s">
        <v>152</v>
      </c>
      <c r="H14" s="380" t="s">
        <v>153</v>
      </c>
      <c r="I14" s="380"/>
      <c r="J14" s="380"/>
      <c r="K14" s="380"/>
      <c r="L14" s="380"/>
      <c r="M14" s="380" t="s">
        <v>152</v>
      </c>
      <c r="N14" s="380" t="s">
        <v>153</v>
      </c>
      <c r="O14" s="380"/>
      <c r="P14" s="380"/>
    </row>
    <row r="15" spans="1:16" ht="102" customHeight="1" x14ac:dyDescent="0.7">
      <c r="A15" s="380"/>
      <c r="B15" s="380"/>
      <c r="C15" s="380"/>
      <c r="D15" s="380"/>
      <c r="E15" s="380"/>
      <c r="F15" s="380"/>
      <c r="G15" s="380"/>
      <c r="H15" s="380"/>
      <c r="I15" s="380"/>
      <c r="J15" s="380"/>
      <c r="K15" s="380"/>
      <c r="L15" s="380"/>
      <c r="M15" s="380"/>
      <c r="N15" s="380"/>
      <c r="O15" s="380"/>
      <c r="P15" s="380"/>
    </row>
    <row r="16" spans="1:16" ht="60.75" customHeight="1" x14ac:dyDescent="0.7">
      <c r="A16" s="69">
        <v>1</v>
      </c>
      <c r="B16" s="69">
        <v>2</v>
      </c>
      <c r="C16" s="69">
        <v>3</v>
      </c>
      <c r="D16" s="69">
        <v>4</v>
      </c>
      <c r="E16" s="68">
        <v>5</v>
      </c>
      <c r="F16" s="69">
        <v>6</v>
      </c>
      <c r="G16" s="69">
        <v>7</v>
      </c>
      <c r="H16" s="69">
        <v>8</v>
      </c>
      <c r="I16" s="69">
        <v>9</v>
      </c>
      <c r="J16" s="68">
        <v>10</v>
      </c>
      <c r="K16" s="69">
        <v>11</v>
      </c>
      <c r="L16" s="69">
        <v>12</v>
      </c>
      <c r="M16" s="69">
        <v>13</v>
      </c>
      <c r="N16" s="69">
        <v>14</v>
      </c>
      <c r="O16" s="69">
        <v>15</v>
      </c>
      <c r="P16" s="68">
        <v>16</v>
      </c>
    </row>
    <row r="17" spans="1:16" s="55" customFormat="1" ht="116.25" customHeight="1" x14ac:dyDescent="0.65">
      <c r="A17" s="64" t="s">
        <v>448</v>
      </c>
      <c r="B17" s="53" t="s">
        <v>154</v>
      </c>
      <c r="C17" s="53" t="s">
        <v>154</v>
      </c>
      <c r="D17" s="54" t="s">
        <v>461</v>
      </c>
      <c r="E17" s="78">
        <f>E18</f>
        <v>19089300</v>
      </c>
      <c r="F17" s="79">
        <f t="shared" ref="F17:P17" si="0">F18</f>
        <v>19089300</v>
      </c>
      <c r="G17" s="79">
        <f t="shared" si="0"/>
        <v>11301400</v>
      </c>
      <c r="H17" s="79">
        <f t="shared" si="0"/>
        <v>88900</v>
      </c>
      <c r="I17" s="79">
        <f t="shared" si="0"/>
        <v>0</v>
      </c>
      <c r="J17" s="78">
        <f t="shared" si="0"/>
        <v>0</v>
      </c>
      <c r="K17" s="79">
        <f t="shared" si="0"/>
        <v>0</v>
      </c>
      <c r="L17" s="79">
        <f t="shared" si="0"/>
        <v>0</v>
      </c>
      <c r="M17" s="79">
        <f t="shared" si="0"/>
        <v>0</v>
      </c>
      <c r="N17" s="79">
        <f t="shared" si="0"/>
        <v>0</v>
      </c>
      <c r="O17" s="79">
        <f t="shared" si="0"/>
        <v>0</v>
      </c>
      <c r="P17" s="78">
        <f t="shared" si="0"/>
        <v>19089300</v>
      </c>
    </row>
    <row r="18" spans="1:16" s="55" customFormat="1" ht="116.25" customHeight="1" x14ac:dyDescent="0.65">
      <c r="A18" s="64" t="s">
        <v>449</v>
      </c>
      <c r="B18" s="53" t="s">
        <v>154</v>
      </c>
      <c r="C18" s="53" t="s">
        <v>154</v>
      </c>
      <c r="D18" s="54" t="s">
        <v>461</v>
      </c>
      <c r="E18" s="78">
        <f>SUM(E19:E32)</f>
        <v>19089300</v>
      </c>
      <c r="F18" s="79">
        <f>SUM(F19:F32)</f>
        <v>19089300</v>
      </c>
      <c r="G18" s="79">
        <f t="shared" ref="G18:I18" si="1">SUM(G19:G32)</f>
        <v>11301400</v>
      </c>
      <c r="H18" s="79">
        <f t="shared" si="1"/>
        <v>88900</v>
      </c>
      <c r="I18" s="79">
        <f t="shared" si="1"/>
        <v>0</v>
      </c>
      <c r="J18" s="78">
        <f>SUM(J19:J32)</f>
        <v>0</v>
      </c>
      <c r="K18" s="79">
        <f t="shared" ref="K18:O18" si="2">SUM(K19:K32)</f>
        <v>0</v>
      </c>
      <c r="L18" s="79">
        <f t="shared" si="2"/>
        <v>0</v>
      </c>
      <c r="M18" s="79">
        <f t="shared" si="2"/>
        <v>0</v>
      </c>
      <c r="N18" s="79">
        <f t="shared" si="2"/>
        <v>0</v>
      </c>
      <c r="O18" s="79">
        <f t="shared" si="2"/>
        <v>0</v>
      </c>
      <c r="P18" s="78">
        <f>SUM(P19:P32)</f>
        <v>19089300</v>
      </c>
    </row>
    <row r="19" spans="1:16" ht="267.75" customHeight="1" x14ac:dyDescent="0.7">
      <c r="A19" s="50" t="s">
        <v>450</v>
      </c>
      <c r="B19" s="50" t="s">
        <v>69</v>
      </c>
      <c r="C19" s="50" t="s">
        <v>21</v>
      </c>
      <c r="D19" s="51" t="s">
        <v>156</v>
      </c>
      <c r="E19" s="80">
        <f>F19+I19</f>
        <v>13810900</v>
      </c>
      <c r="F19" s="99">
        <f>13810900</f>
        <v>13810900</v>
      </c>
      <c r="G19" s="81">
        <f>11109400</f>
        <v>11109400</v>
      </c>
      <c r="H19" s="81">
        <f>88900</f>
        <v>88900</v>
      </c>
      <c r="I19" s="81">
        <v>0</v>
      </c>
      <c r="J19" s="80">
        <f>L19+O19</f>
        <v>0</v>
      </c>
      <c r="K19" s="82">
        <f>O19</f>
        <v>0</v>
      </c>
      <c r="L19" s="82">
        <v>0</v>
      </c>
      <c r="M19" s="82">
        <v>0</v>
      </c>
      <c r="N19" s="82">
        <v>0</v>
      </c>
      <c r="O19" s="82">
        <v>0</v>
      </c>
      <c r="P19" s="80">
        <f>E19+J19</f>
        <v>13810900</v>
      </c>
    </row>
    <row r="20" spans="1:16" ht="116.25" customHeight="1" x14ac:dyDescent="0.7">
      <c r="A20" s="50" t="s">
        <v>451</v>
      </c>
      <c r="B20" s="50" t="s">
        <v>39</v>
      </c>
      <c r="C20" s="50" t="s">
        <v>40</v>
      </c>
      <c r="D20" s="51" t="s">
        <v>73</v>
      </c>
      <c r="E20" s="80">
        <f t="shared" ref="E20:E29" si="3">F20+I20</f>
        <v>238600</v>
      </c>
      <c r="F20" s="82">
        <f>238600</f>
        <v>238600</v>
      </c>
      <c r="G20" s="82">
        <f>192000</f>
        <v>192000</v>
      </c>
      <c r="H20" s="82">
        <v>0</v>
      </c>
      <c r="I20" s="82">
        <v>0</v>
      </c>
      <c r="J20" s="80">
        <f t="shared" ref="J20:J30" si="4">L20+O20</f>
        <v>0</v>
      </c>
      <c r="K20" s="82">
        <f>O20</f>
        <v>0</v>
      </c>
      <c r="L20" s="82">
        <v>0</v>
      </c>
      <c r="M20" s="82">
        <v>0</v>
      </c>
      <c r="N20" s="82">
        <v>0</v>
      </c>
      <c r="O20" s="82">
        <v>0</v>
      </c>
      <c r="P20" s="80">
        <f t="shared" ref="P20:P30" si="5">E20+J20</f>
        <v>238600</v>
      </c>
    </row>
    <row r="21" spans="1:16" ht="116.25" hidden="1" customHeight="1" x14ac:dyDescent="0.7">
      <c r="A21" s="209" t="s">
        <v>452</v>
      </c>
      <c r="B21" s="50" t="s">
        <v>70</v>
      </c>
      <c r="C21" s="50" t="s">
        <v>29</v>
      </c>
      <c r="D21" s="51" t="s">
        <v>387</v>
      </c>
      <c r="E21" s="80">
        <f t="shared" si="3"/>
        <v>0</v>
      </c>
      <c r="F21" s="82">
        <v>0</v>
      </c>
      <c r="G21" s="82">
        <v>0</v>
      </c>
      <c r="H21" s="82">
        <v>0</v>
      </c>
      <c r="I21" s="82">
        <v>0</v>
      </c>
      <c r="J21" s="80">
        <f t="shared" si="4"/>
        <v>0</v>
      </c>
      <c r="K21" s="82">
        <f>O21</f>
        <v>0</v>
      </c>
      <c r="L21" s="82">
        <v>0</v>
      </c>
      <c r="M21" s="82">
        <v>0</v>
      </c>
      <c r="N21" s="82">
        <v>0</v>
      </c>
      <c r="O21" s="82">
        <v>0</v>
      </c>
      <c r="P21" s="80">
        <f t="shared" si="5"/>
        <v>0</v>
      </c>
    </row>
    <row r="22" spans="1:16" ht="116.25" hidden="1" customHeight="1" x14ac:dyDescent="0.7">
      <c r="A22" s="98" t="s">
        <v>453</v>
      </c>
      <c r="B22" s="116" t="s">
        <v>65</v>
      </c>
      <c r="C22" s="50" t="s">
        <v>29</v>
      </c>
      <c r="D22" s="51" t="s">
        <v>157</v>
      </c>
      <c r="E22" s="80">
        <f t="shared" si="3"/>
        <v>0</v>
      </c>
      <c r="F22" s="82">
        <v>0</v>
      </c>
      <c r="G22" s="82">
        <v>0</v>
      </c>
      <c r="H22" s="82">
        <v>0</v>
      </c>
      <c r="I22" s="82">
        <v>0</v>
      </c>
      <c r="J22" s="80">
        <f t="shared" si="4"/>
        <v>0</v>
      </c>
      <c r="K22" s="82">
        <v>0</v>
      </c>
      <c r="L22" s="82">
        <v>0</v>
      </c>
      <c r="M22" s="82">
        <v>0</v>
      </c>
      <c r="N22" s="82">
        <v>0</v>
      </c>
      <c r="O22" s="82">
        <v>0</v>
      </c>
      <c r="P22" s="80">
        <f t="shared" si="5"/>
        <v>0</v>
      </c>
    </row>
    <row r="23" spans="1:16" ht="218.25" hidden="1" customHeight="1" x14ac:dyDescent="0.7">
      <c r="A23" s="117" t="s">
        <v>513</v>
      </c>
      <c r="B23" s="97">
        <v>3230</v>
      </c>
      <c r="C23" s="97">
        <v>1070</v>
      </c>
      <c r="D23" s="98" t="s">
        <v>517</v>
      </c>
      <c r="E23" s="80">
        <f t="shared" si="3"/>
        <v>0</v>
      </c>
      <c r="F23" s="85"/>
      <c r="G23" s="82"/>
      <c r="H23" s="82"/>
      <c r="I23" s="82">
        <v>0</v>
      </c>
      <c r="J23" s="80">
        <f t="shared" si="4"/>
        <v>0</v>
      </c>
      <c r="K23" s="82">
        <v>0</v>
      </c>
      <c r="L23" s="82">
        <v>0</v>
      </c>
      <c r="M23" s="82">
        <v>0</v>
      </c>
      <c r="N23" s="82">
        <v>0</v>
      </c>
      <c r="O23" s="82">
        <v>0</v>
      </c>
      <c r="P23" s="80">
        <f t="shared" si="5"/>
        <v>0</v>
      </c>
    </row>
    <row r="24" spans="1:16" ht="116.25" hidden="1" customHeight="1" x14ac:dyDescent="0.7">
      <c r="A24" s="209" t="s">
        <v>454</v>
      </c>
      <c r="B24" s="50" t="s">
        <v>158</v>
      </c>
      <c r="C24" s="50" t="s">
        <v>43</v>
      </c>
      <c r="D24" s="51" t="s">
        <v>87</v>
      </c>
      <c r="E24" s="80">
        <f t="shared" si="3"/>
        <v>0</v>
      </c>
      <c r="F24" s="82">
        <v>0</v>
      </c>
      <c r="G24" s="82">
        <v>0</v>
      </c>
      <c r="H24" s="82">
        <v>0</v>
      </c>
      <c r="I24" s="82">
        <v>0</v>
      </c>
      <c r="J24" s="80">
        <f t="shared" si="4"/>
        <v>0</v>
      </c>
      <c r="K24" s="82">
        <v>0</v>
      </c>
      <c r="L24" s="82">
        <v>0</v>
      </c>
      <c r="M24" s="82">
        <v>0</v>
      </c>
      <c r="N24" s="82">
        <v>0</v>
      </c>
      <c r="O24" s="82">
        <v>0</v>
      </c>
      <c r="P24" s="80">
        <f t="shared" si="5"/>
        <v>0</v>
      </c>
    </row>
    <row r="25" spans="1:16" ht="115.5" hidden="1" customHeight="1" x14ac:dyDescent="0.7">
      <c r="A25" s="117" t="s">
        <v>561</v>
      </c>
      <c r="B25" s="74">
        <v>7330</v>
      </c>
      <c r="C25" s="77" t="s">
        <v>479</v>
      </c>
      <c r="D25" s="72" t="s">
        <v>544</v>
      </c>
      <c r="E25" s="80">
        <f t="shared" si="3"/>
        <v>0</v>
      </c>
      <c r="F25" s="82"/>
      <c r="G25" s="82"/>
      <c r="H25" s="82"/>
      <c r="I25" s="82">
        <v>0</v>
      </c>
      <c r="J25" s="80">
        <f t="shared" si="4"/>
        <v>0</v>
      </c>
      <c r="K25" s="99">
        <f>O25</f>
        <v>0</v>
      </c>
      <c r="L25" s="85">
        <v>0</v>
      </c>
      <c r="M25" s="85">
        <v>0</v>
      </c>
      <c r="N25" s="85">
        <v>0</v>
      </c>
      <c r="O25" s="99">
        <v>0</v>
      </c>
      <c r="P25" s="83">
        <f t="shared" si="5"/>
        <v>0</v>
      </c>
    </row>
    <row r="26" spans="1:16" ht="116.25" customHeight="1" x14ac:dyDescent="0.7">
      <c r="A26" s="50" t="s">
        <v>455</v>
      </c>
      <c r="B26" s="50" t="s">
        <v>210</v>
      </c>
      <c r="C26" s="50" t="s">
        <v>37</v>
      </c>
      <c r="D26" s="51" t="s">
        <v>72</v>
      </c>
      <c r="E26" s="80">
        <f t="shared" si="3"/>
        <v>65000</v>
      </c>
      <c r="F26" s="85">
        <f>65000</f>
        <v>65000</v>
      </c>
      <c r="G26" s="82">
        <v>0</v>
      </c>
      <c r="H26" s="82">
        <v>0</v>
      </c>
      <c r="I26" s="82">
        <v>0</v>
      </c>
      <c r="J26" s="80">
        <f t="shared" si="4"/>
        <v>0</v>
      </c>
      <c r="K26" s="82">
        <f>O26</f>
        <v>0</v>
      </c>
      <c r="L26" s="82">
        <v>0</v>
      </c>
      <c r="M26" s="82">
        <v>0</v>
      </c>
      <c r="N26" s="82">
        <v>0</v>
      </c>
      <c r="O26" s="82">
        <v>0</v>
      </c>
      <c r="P26" s="80">
        <f t="shared" si="5"/>
        <v>65000</v>
      </c>
    </row>
    <row r="27" spans="1:16" ht="116.25" hidden="1" customHeight="1" x14ac:dyDescent="0.7">
      <c r="A27" s="50" t="s">
        <v>456</v>
      </c>
      <c r="B27" s="50" t="s">
        <v>159</v>
      </c>
      <c r="C27" s="50" t="s">
        <v>37</v>
      </c>
      <c r="D27" s="51" t="s">
        <v>5</v>
      </c>
      <c r="E27" s="80">
        <f t="shared" si="3"/>
        <v>0</v>
      </c>
      <c r="F27" s="85">
        <f>50000-6540-43460</f>
        <v>0</v>
      </c>
      <c r="G27" s="82">
        <v>0</v>
      </c>
      <c r="H27" s="82">
        <v>0</v>
      </c>
      <c r="I27" s="82">
        <v>0</v>
      </c>
      <c r="J27" s="80">
        <f t="shared" si="4"/>
        <v>0</v>
      </c>
      <c r="K27" s="82">
        <v>0</v>
      </c>
      <c r="L27" s="82">
        <v>0</v>
      </c>
      <c r="M27" s="82">
        <v>0</v>
      </c>
      <c r="N27" s="82">
        <v>0</v>
      </c>
      <c r="O27" s="82">
        <v>0</v>
      </c>
      <c r="P27" s="80">
        <f t="shared" si="5"/>
        <v>0</v>
      </c>
    </row>
    <row r="28" spans="1:16" ht="116.25" hidden="1" customHeight="1" x14ac:dyDescent="0.7">
      <c r="A28" s="50" t="s">
        <v>457</v>
      </c>
      <c r="B28" s="50" t="s">
        <v>160</v>
      </c>
      <c r="C28" s="50" t="s">
        <v>37</v>
      </c>
      <c r="D28" s="51" t="s">
        <v>161</v>
      </c>
      <c r="E28" s="80">
        <f t="shared" si="3"/>
        <v>0</v>
      </c>
      <c r="F28" s="85">
        <v>0</v>
      </c>
      <c r="G28" s="85">
        <v>0</v>
      </c>
      <c r="H28" s="85">
        <v>0</v>
      </c>
      <c r="I28" s="85">
        <v>0</v>
      </c>
      <c r="J28" s="80">
        <f t="shared" si="4"/>
        <v>0</v>
      </c>
      <c r="K28" s="82">
        <v>0</v>
      </c>
      <c r="L28" s="82">
        <v>0</v>
      </c>
      <c r="M28" s="82">
        <v>0</v>
      </c>
      <c r="N28" s="82">
        <v>0</v>
      </c>
      <c r="O28" s="82">
        <v>0</v>
      </c>
      <c r="P28" s="80">
        <f t="shared" si="5"/>
        <v>0</v>
      </c>
    </row>
    <row r="29" spans="1:16" ht="116.25" customHeight="1" x14ac:dyDescent="0.7">
      <c r="A29" s="70" t="s">
        <v>531</v>
      </c>
      <c r="B29" s="71">
        <v>8110</v>
      </c>
      <c r="C29" s="70" t="s">
        <v>532</v>
      </c>
      <c r="D29" s="51" t="s">
        <v>533</v>
      </c>
      <c r="E29" s="80">
        <f t="shared" si="3"/>
        <v>4974800</v>
      </c>
      <c r="F29" s="85">
        <f>4974800</f>
        <v>4974800</v>
      </c>
      <c r="G29" s="85">
        <v>0</v>
      </c>
      <c r="H29" s="85">
        <v>0</v>
      </c>
      <c r="I29" s="85">
        <v>0</v>
      </c>
      <c r="J29" s="80">
        <f t="shared" si="4"/>
        <v>0</v>
      </c>
      <c r="K29" s="82">
        <f>O29</f>
        <v>0</v>
      </c>
      <c r="L29" s="85">
        <v>0</v>
      </c>
      <c r="M29" s="85">
        <v>0</v>
      </c>
      <c r="N29" s="85">
        <v>0</v>
      </c>
      <c r="O29" s="82">
        <v>0</v>
      </c>
      <c r="P29" s="80">
        <f t="shared" si="5"/>
        <v>4974800</v>
      </c>
    </row>
    <row r="30" spans="1:16" ht="116.25" hidden="1" customHeight="1" x14ac:dyDescent="0.7">
      <c r="A30" s="210" t="s">
        <v>504</v>
      </c>
      <c r="B30" s="71">
        <v>8240</v>
      </c>
      <c r="C30" s="93" t="s">
        <v>505</v>
      </c>
      <c r="D30" s="51" t="s">
        <v>506</v>
      </c>
      <c r="E30" s="80">
        <f>F30+I30</f>
        <v>0</v>
      </c>
      <c r="F30" s="85">
        <v>0</v>
      </c>
      <c r="G30" s="82">
        <v>0</v>
      </c>
      <c r="H30" s="82">
        <v>0</v>
      </c>
      <c r="I30" s="82">
        <v>0</v>
      </c>
      <c r="J30" s="80">
        <f t="shared" si="4"/>
        <v>0</v>
      </c>
      <c r="K30" s="85">
        <v>0</v>
      </c>
      <c r="L30" s="85">
        <v>0</v>
      </c>
      <c r="M30" s="85">
        <v>0</v>
      </c>
      <c r="N30" s="85">
        <v>0</v>
      </c>
      <c r="O30" s="85">
        <v>0</v>
      </c>
      <c r="P30" s="80">
        <f t="shared" si="5"/>
        <v>0</v>
      </c>
    </row>
    <row r="31" spans="1:16" ht="116.25" hidden="1" customHeight="1" x14ac:dyDescent="0.7">
      <c r="A31" s="209" t="s">
        <v>458</v>
      </c>
      <c r="B31" s="50" t="s">
        <v>162</v>
      </c>
      <c r="C31" s="50" t="s">
        <v>38</v>
      </c>
      <c r="D31" s="51" t="s">
        <v>10</v>
      </c>
      <c r="E31" s="80">
        <f>F31+I31</f>
        <v>0</v>
      </c>
      <c r="F31" s="85">
        <v>0</v>
      </c>
      <c r="G31" s="82">
        <v>0</v>
      </c>
      <c r="H31" s="82">
        <v>0</v>
      </c>
      <c r="I31" s="82">
        <v>0</v>
      </c>
      <c r="J31" s="80">
        <f>L31+O31</f>
        <v>0</v>
      </c>
      <c r="K31" s="82">
        <v>0</v>
      </c>
      <c r="L31" s="82">
        <v>0</v>
      </c>
      <c r="M31" s="82">
        <v>0</v>
      </c>
      <c r="N31" s="82">
        <v>0</v>
      </c>
      <c r="O31" s="82">
        <v>0</v>
      </c>
      <c r="P31" s="80">
        <f>E31+J31</f>
        <v>0</v>
      </c>
    </row>
    <row r="32" spans="1:16" ht="191.25" hidden="1" customHeight="1" x14ac:dyDescent="0.7">
      <c r="A32" s="210" t="s">
        <v>522</v>
      </c>
      <c r="B32" s="93">
        <v>9800</v>
      </c>
      <c r="C32" s="93" t="s">
        <v>39</v>
      </c>
      <c r="D32" s="50" t="s">
        <v>523</v>
      </c>
      <c r="E32" s="80">
        <f>F32+I32</f>
        <v>0</v>
      </c>
      <c r="F32" s="85">
        <v>0</v>
      </c>
      <c r="G32" s="82">
        <v>0</v>
      </c>
      <c r="H32" s="82">
        <v>0</v>
      </c>
      <c r="I32" s="82">
        <v>0</v>
      </c>
      <c r="J32" s="80">
        <f>L32+O32</f>
        <v>0</v>
      </c>
      <c r="K32" s="82">
        <f>O32</f>
        <v>0</v>
      </c>
      <c r="L32" s="82">
        <v>0</v>
      </c>
      <c r="M32" s="82">
        <v>0</v>
      </c>
      <c r="N32" s="82">
        <v>0</v>
      </c>
      <c r="O32" s="85">
        <v>0</v>
      </c>
      <c r="P32" s="80">
        <f>E32+J32</f>
        <v>0</v>
      </c>
    </row>
    <row r="33" spans="1:16" ht="116.25" customHeight="1" x14ac:dyDescent="0.7">
      <c r="A33" s="53" t="s">
        <v>67</v>
      </c>
      <c r="B33" s="53" t="s">
        <v>154</v>
      </c>
      <c r="C33" s="53" t="s">
        <v>154</v>
      </c>
      <c r="D33" s="54" t="s">
        <v>163</v>
      </c>
      <c r="E33" s="78">
        <f>E34</f>
        <v>67324100</v>
      </c>
      <c r="F33" s="79">
        <f t="shared" ref="F33:O33" si="6">F34</f>
        <v>67324100</v>
      </c>
      <c r="G33" s="79">
        <f t="shared" si="6"/>
        <v>53223800</v>
      </c>
      <c r="H33" s="79">
        <f t="shared" si="6"/>
        <v>1453800</v>
      </c>
      <c r="I33" s="79">
        <f t="shared" si="6"/>
        <v>0</v>
      </c>
      <c r="J33" s="78">
        <f t="shared" si="6"/>
        <v>0</v>
      </c>
      <c r="K33" s="79">
        <f t="shared" si="6"/>
        <v>0</v>
      </c>
      <c r="L33" s="79">
        <f t="shared" si="6"/>
        <v>0</v>
      </c>
      <c r="M33" s="79">
        <f t="shared" si="6"/>
        <v>0</v>
      </c>
      <c r="N33" s="79">
        <f t="shared" si="6"/>
        <v>0</v>
      </c>
      <c r="O33" s="79">
        <f t="shared" si="6"/>
        <v>0</v>
      </c>
      <c r="P33" s="78">
        <f>P34</f>
        <v>67324100</v>
      </c>
    </row>
    <row r="34" spans="1:16" ht="116.25" customHeight="1" x14ac:dyDescent="0.7">
      <c r="A34" s="53" t="s">
        <v>74</v>
      </c>
      <c r="B34" s="53" t="s">
        <v>154</v>
      </c>
      <c r="C34" s="53" t="s">
        <v>154</v>
      </c>
      <c r="D34" s="54" t="s">
        <v>163</v>
      </c>
      <c r="E34" s="78">
        <f>SUM(E35:E54)</f>
        <v>67324100</v>
      </c>
      <c r="F34" s="79">
        <f>SUM(F35:F54)</f>
        <v>67324100</v>
      </c>
      <c r="G34" s="79">
        <f t="shared" ref="G34:P34" si="7">SUM(G35:G54)</f>
        <v>53223800</v>
      </c>
      <c r="H34" s="79">
        <f t="shared" si="7"/>
        <v>1453800</v>
      </c>
      <c r="I34" s="79">
        <f t="shared" si="7"/>
        <v>0</v>
      </c>
      <c r="J34" s="78">
        <f t="shared" si="7"/>
        <v>0</v>
      </c>
      <c r="K34" s="79">
        <f>SUM(K35:K54)</f>
        <v>0</v>
      </c>
      <c r="L34" s="79">
        <f t="shared" si="7"/>
        <v>0</v>
      </c>
      <c r="M34" s="79">
        <f t="shared" si="7"/>
        <v>0</v>
      </c>
      <c r="N34" s="79">
        <f t="shared" si="7"/>
        <v>0</v>
      </c>
      <c r="O34" s="79">
        <f t="shared" si="7"/>
        <v>0</v>
      </c>
      <c r="P34" s="78">
        <f t="shared" si="7"/>
        <v>67324100</v>
      </c>
    </row>
    <row r="35" spans="1:16" ht="161.25" customHeight="1" x14ac:dyDescent="0.7">
      <c r="A35" s="50" t="s">
        <v>75</v>
      </c>
      <c r="B35" s="50" t="s">
        <v>76</v>
      </c>
      <c r="C35" s="50" t="s">
        <v>21</v>
      </c>
      <c r="D35" s="51" t="s">
        <v>388</v>
      </c>
      <c r="E35" s="80">
        <f t="shared" ref="E35:E50" si="8">F35+I35</f>
        <v>1663900</v>
      </c>
      <c r="F35" s="99">
        <f>1663900</f>
        <v>1663900</v>
      </c>
      <c r="G35" s="99">
        <f>1362200</f>
        <v>1362200</v>
      </c>
      <c r="H35" s="81">
        <v>0</v>
      </c>
      <c r="I35" s="81">
        <v>0</v>
      </c>
      <c r="J35" s="80">
        <f t="shared" ref="J35:J52" si="9">L35+O35</f>
        <v>0</v>
      </c>
      <c r="K35" s="82">
        <v>0</v>
      </c>
      <c r="L35" s="82">
        <v>0</v>
      </c>
      <c r="M35" s="82">
        <v>0</v>
      </c>
      <c r="N35" s="82">
        <v>0</v>
      </c>
      <c r="O35" s="82">
        <v>0</v>
      </c>
      <c r="P35" s="80">
        <f t="shared" ref="P35:P50" si="10">E35+J35</f>
        <v>1663900</v>
      </c>
    </row>
    <row r="36" spans="1:16" ht="116.25" customHeight="1" x14ac:dyDescent="0.7">
      <c r="A36" s="50" t="s">
        <v>77</v>
      </c>
      <c r="B36" s="50" t="s">
        <v>30</v>
      </c>
      <c r="C36" s="50" t="s">
        <v>22</v>
      </c>
      <c r="D36" s="51" t="s">
        <v>164</v>
      </c>
      <c r="E36" s="80">
        <f t="shared" si="8"/>
        <v>11299000</v>
      </c>
      <c r="F36" s="99">
        <f>11299000</f>
        <v>11299000</v>
      </c>
      <c r="G36" s="99">
        <f>9261500</f>
        <v>9261500</v>
      </c>
      <c r="H36" s="99">
        <v>0</v>
      </c>
      <c r="I36" s="81">
        <v>0</v>
      </c>
      <c r="J36" s="80">
        <f t="shared" si="9"/>
        <v>0</v>
      </c>
      <c r="K36" s="85">
        <f>O36</f>
        <v>0</v>
      </c>
      <c r="L36" s="85">
        <v>0</v>
      </c>
      <c r="M36" s="85">
        <v>0</v>
      </c>
      <c r="N36" s="85">
        <v>0</v>
      </c>
      <c r="O36" s="85">
        <v>0</v>
      </c>
      <c r="P36" s="80">
        <f t="shared" si="10"/>
        <v>11299000</v>
      </c>
    </row>
    <row r="37" spans="1:16" ht="158.25" customHeight="1" x14ac:dyDescent="0.7">
      <c r="A37" s="50" t="s">
        <v>389</v>
      </c>
      <c r="B37" s="71">
        <v>1021</v>
      </c>
      <c r="C37" s="50" t="s">
        <v>23</v>
      </c>
      <c r="D37" s="51" t="s">
        <v>546</v>
      </c>
      <c r="E37" s="80">
        <f t="shared" si="8"/>
        <v>2123200</v>
      </c>
      <c r="F37" s="99">
        <f>2123200</f>
        <v>2123200</v>
      </c>
      <c r="G37" s="99">
        <f>1121500</f>
        <v>1121500</v>
      </c>
      <c r="H37" s="99">
        <v>0</v>
      </c>
      <c r="I37" s="81">
        <v>0</v>
      </c>
      <c r="J37" s="80">
        <f t="shared" si="9"/>
        <v>0</v>
      </c>
      <c r="K37" s="85">
        <f>O37</f>
        <v>0</v>
      </c>
      <c r="L37" s="85">
        <v>0</v>
      </c>
      <c r="M37" s="85">
        <v>0</v>
      </c>
      <c r="N37" s="85">
        <v>0</v>
      </c>
      <c r="O37" s="85">
        <v>0</v>
      </c>
      <c r="P37" s="80">
        <f t="shared" si="10"/>
        <v>2123200</v>
      </c>
    </row>
    <row r="38" spans="1:16" ht="167.25" customHeight="1" x14ac:dyDescent="0.7">
      <c r="A38" s="50" t="s">
        <v>446</v>
      </c>
      <c r="B38" s="50" t="s">
        <v>447</v>
      </c>
      <c r="C38" s="50" t="s">
        <v>23</v>
      </c>
      <c r="D38" s="51" t="s">
        <v>547</v>
      </c>
      <c r="E38" s="80">
        <f t="shared" si="8"/>
        <v>1856700</v>
      </c>
      <c r="F38" s="99">
        <f>1856700</f>
        <v>1856700</v>
      </c>
      <c r="G38" s="99">
        <f>1511700</f>
        <v>1511700</v>
      </c>
      <c r="H38" s="81">
        <v>0</v>
      </c>
      <c r="I38" s="81">
        <v>0</v>
      </c>
      <c r="J38" s="80">
        <f t="shared" si="9"/>
        <v>0</v>
      </c>
      <c r="K38" s="82">
        <v>0</v>
      </c>
      <c r="L38" s="82">
        <v>0</v>
      </c>
      <c r="M38" s="82">
        <v>0</v>
      </c>
      <c r="N38" s="82">
        <v>0</v>
      </c>
      <c r="O38" s="82">
        <v>0</v>
      </c>
      <c r="P38" s="80">
        <f t="shared" si="10"/>
        <v>1856700</v>
      </c>
    </row>
    <row r="39" spans="1:16" ht="180" customHeight="1" x14ac:dyDescent="0.7">
      <c r="A39" s="98" t="s">
        <v>391</v>
      </c>
      <c r="B39" s="98" t="s">
        <v>392</v>
      </c>
      <c r="C39" s="50" t="s">
        <v>23</v>
      </c>
      <c r="D39" s="51" t="s">
        <v>548</v>
      </c>
      <c r="E39" s="80">
        <f>F39+I39</f>
        <v>41767700</v>
      </c>
      <c r="F39" s="99">
        <f>41767700</f>
        <v>41767700</v>
      </c>
      <c r="G39" s="99">
        <f>34235800</f>
        <v>34235800</v>
      </c>
      <c r="H39" s="81">
        <v>0</v>
      </c>
      <c r="I39" s="81">
        <v>0</v>
      </c>
      <c r="J39" s="80">
        <f t="shared" si="9"/>
        <v>0</v>
      </c>
      <c r="K39" s="82">
        <v>0</v>
      </c>
      <c r="L39" s="82">
        <v>0</v>
      </c>
      <c r="M39" s="82">
        <v>0</v>
      </c>
      <c r="N39" s="82">
        <v>0</v>
      </c>
      <c r="O39" s="82">
        <v>0</v>
      </c>
      <c r="P39" s="80">
        <f t="shared" si="10"/>
        <v>41767700</v>
      </c>
    </row>
    <row r="40" spans="1:16" ht="161.25" customHeight="1" x14ac:dyDescent="0.7">
      <c r="A40" s="50" t="s">
        <v>393</v>
      </c>
      <c r="B40" s="71">
        <v>1070</v>
      </c>
      <c r="C40" s="50" t="s">
        <v>24</v>
      </c>
      <c r="D40" s="51" t="s">
        <v>142</v>
      </c>
      <c r="E40" s="80">
        <f t="shared" si="8"/>
        <v>1237800</v>
      </c>
      <c r="F40" s="99">
        <f>1237800</f>
        <v>1237800</v>
      </c>
      <c r="G40" s="99">
        <f>1014600</f>
        <v>1014600</v>
      </c>
      <c r="H40" s="99">
        <v>0</v>
      </c>
      <c r="I40" s="81">
        <v>0</v>
      </c>
      <c r="J40" s="80">
        <f t="shared" si="9"/>
        <v>0</v>
      </c>
      <c r="K40" s="82">
        <v>0</v>
      </c>
      <c r="L40" s="82">
        <v>0</v>
      </c>
      <c r="M40" s="82">
        <v>0</v>
      </c>
      <c r="N40" s="82">
        <v>0</v>
      </c>
      <c r="O40" s="82">
        <v>0</v>
      </c>
      <c r="P40" s="80">
        <f t="shared" si="10"/>
        <v>1237800</v>
      </c>
    </row>
    <row r="41" spans="1:16" ht="134.25" customHeight="1" x14ac:dyDescent="0.7">
      <c r="A41" s="50" t="s">
        <v>394</v>
      </c>
      <c r="B41" s="50" t="s">
        <v>395</v>
      </c>
      <c r="C41" s="50" t="s">
        <v>25</v>
      </c>
      <c r="D41" s="51" t="s">
        <v>0</v>
      </c>
      <c r="E41" s="80">
        <f t="shared" si="8"/>
        <v>59500</v>
      </c>
      <c r="F41" s="99">
        <f>59500</f>
        <v>59500</v>
      </c>
      <c r="G41" s="99">
        <v>0</v>
      </c>
      <c r="H41" s="99">
        <v>0</v>
      </c>
      <c r="I41" s="81">
        <v>0</v>
      </c>
      <c r="J41" s="80">
        <f t="shared" si="9"/>
        <v>0</v>
      </c>
      <c r="K41" s="82">
        <v>0</v>
      </c>
      <c r="L41" s="82">
        <v>0</v>
      </c>
      <c r="M41" s="82">
        <v>0</v>
      </c>
      <c r="N41" s="82">
        <v>0</v>
      </c>
      <c r="O41" s="82">
        <v>0</v>
      </c>
      <c r="P41" s="80">
        <f t="shared" si="10"/>
        <v>59500</v>
      </c>
    </row>
    <row r="42" spans="1:16" ht="116.25" customHeight="1" x14ac:dyDescent="0.7">
      <c r="A42" s="50" t="s">
        <v>396</v>
      </c>
      <c r="B42" s="50" t="s">
        <v>397</v>
      </c>
      <c r="C42" s="50" t="s">
        <v>26</v>
      </c>
      <c r="D42" s="51" t="s">
        <v>115</v>
      </c>
      <c r="E42" s="80">
        <f t="shared" si="8"/>
        <v>4286700</v>
      </c>
      <c r="F42" s="99">
        <v>4286700</v>
      </c>
      <c r="G42" s="99">
        <v>3488000</v>
      </c>
      <c r="H42" s="99">
        <v>0</v>
      </c>
      <c r="I42" s="81">
        <v>0</v>
      </c>
      <c r="J42" s="80">
        <f t="shared" si="9"/>
        <v>0</v>
      </c>
      <c r="K42" s="82">
        <f>O42</f>
        <v>0</v>
      </c>
      <c r="L42" s="85">
        <v>0</v>
      </c>
      <c r="M42" s="82">
        <v>0</v>
      </c>
      <c r="N42" s="82">
        <v>0</v>
      </c>
      <c r="O42" s="82">
        <v>0</v>
      </c>
      <c r="P42" s="80">
        <f t="shared" si="10"/>
        <v>4286700</v>
      </c>
    </row>
    <row r="43" spans="1:16" ht="116.25" customHeight="1" x14ac:dyDescent="0.7">
      <c r="A43" s="50" t="s">
        <v>398</v>
      </c>
      <c r="B43" s="50" t="s">
        <v>399</v>
      </c>
      <c r="C43" s="50" t="s">
        <v>26</v>
      </c>
      <c r="D43" s="51" t="s">
        <v>89</v>
      </c>
      <c r="E43" s="80">
        <f t="shared" si="8"/>
        <v>1511300</v>
      </c>
      <c r="F43" s="99">
        <f>1511300</f>
        <v>1511300</v>
      </c>
      <c r="G43" s="99">
        <v>0</v>
      </c>
      <c r="H43" s="81">
        <f>1453800</f>
        <v>1453800</v>
      </c>
      <c r="I43" s="81">
        <v>0</v>
      </c>
      <c r="J43" s="80">
        <f t="shared" si="9"/>
        <v>0</v>
      </c>
      <c r="K43" s="82">
        <v>0</v>
      </c>
      <c r="L43" s="82">
        <v>0</v>
      </c>
      <c r="M43" s="82">
        <v>0</v>
      </c>
      <c r="N43" s="82">
        <v>0</v>
      </c>
      <c r="O43" s="82">
        <v>0</v>
      </c>
      <c r="P43" s="80">
        <f t="shared" si="10"/>
        <v>1511300</v>
      </c>
    </row>
    <row r="44" spans="1:16" ht="170.25" customHeight="1" x14ac:dyDescent="0.7">
      <c r="A44" s="50" t="s">
        <v>400</v>
      </c>
      <c r="B44" s="50" t="s">
        <v>401</v>
      </c>
      <c r="C44" s="50" t="s">
        <v>26</v>
      </c>
      <c r="D44" s="51" t="s">
        <v>402</v>
      </c>
      <c r="E44" s="80">
        <f t="shared" si="8"/>
        <v>104400</v>
      </c>
      <c r="F44" s="99">
        <f>104400</f>
        <v>104400</v>
      </c>
      <c r="G44" s="99">
        <f>77400</f>
        <v>77400</v>
      </c>
      <c r="H44" s="81">
        <v>0</v>
      </c>
      <c r="I44" s="81">
        <v>0</v>
      </c>
      <c r="J44" s="80">
        <f t="shared" si="9"/>
        <v>0</v>
      </c>
      <c r="K44" s="82">
        <v>0</v>
      </c>
      <c r="L44" s="82">
        <v>0</v>
      </c>
      <c r="M44" s="82">
        <v>0</v>
      </c>
      <c r="N44" s="82">
        <v>0</v>
      </c>
      <c r="O44" s="82">
        <v>0</v>
      </c>
      <c r="P44" s="80">
        <f t="shared" si="10"/>
        <v>104400</v>
      </c>
    </row>
    <row r="45" spans="1:16" ht="147" hidden="1" customHeight="1" x14ac:dyDescent="0.7">
      <c r="A45" s="209" t="s">
        <v>403</v>
      </c>
      <c r="B45" s="50" t="s">
        <v>404</v>
      </c>
      <c r="C45" s="50" t="s">
        <v>26</v>
      </c>
      <c r="D45" s="51" t="s">
        <v>405</v>
      </c>
      <c r="E45" s="80">
        <f t="shared" si="8"/>
        <v>0</v>
      </c>
      <c r="F45" s="99">
        <v>0</v>
      </c>
      <c r="G45" s="99">
        <v>0</v>
      </c>
      <c r="H45" s="81">
        <v>0</v>
      </c>
      <c r="I45" s="81">
        <v>0</v>
      </c>
      <c r="J45" s="80">
        <f t="shared" si="9"/>
        <v>0</v>
      </c>
      <c r="K45" s="82">
        <v>0</v>
      </c>
      <c r="L45" s="82">
        <v>0</v>
      </c>
      <c r="M45" s="82">
        <v>0</v>
      </c>
      <c r="N45" s="82">
        <v>0</v>
      </c>
      <c r="O45" s="82">
        <v>0</v>
      </c>
      <c r="P45" s="80">
        <f t="shared" si="10"/>
        <v>0</v>
      </c>
    </row>
    <row r="46" spans="1:16" ht="155.25" customHeight="1" x14ac:dyDescent="0.7">
      <c r="A46" s="50" t="s">
        <v>406</v>
      </c>
      <c r="B46" s="50" t="s">
        <v>407</v>
      </c>
      <c r="C46" s="50" t="s">
        <v>26</v>
      </c>
      <c r="D46" s="51" t="s">
        <v>408</v>
      </c>
      <c r="E46" s="80">
        <f t="shared" si="8"/>
        <v>1413900</v>
      </c>
      <c r="F46" s="99">
        <f>1413900</f>
        <v>1413900</v>
      </c>
      <c r="G46" s="99">
        <f>1151100</f>
        <v>1151100</v>
      </c>
      <c r="H46" s="81">
        <v>0</v>
      </c>
      <c r="I46" s="81">
        <v>0</v>
      </c>
      <c r="J46" s="80">
        <f t="shared" si="9"/>
        <v>0</v>
      </c>
      <c r="K46" s="82">
        <v>0</v>
      </c>
      <c r="L46" s="82">
        <v>0</v>
      </c>
      <c r="M46" s="82">
        <v>0</v>
      </c>
      <c r="N46" s="82">
        <v>0</v>
      </c>
      <c r="O46" s="82">
        <v>0</v>
      </c>
      <c r="P46" s="80">
        <f t="shared" si="10"/>
        <v>1413900</v>
      </c>
    </row>
    <row r="47" spans="1:16" ht="315" hidden="1" customHeight="1" x14ac:dyDescent="0.7">
      <c r="A47" s="210" t="s">
        <v>632</v>
      </c>
      <c r="B47" s="71">
        <v>1210</v>
      </c>
      <c r="C47" s="50" t="s">
        <v>26</v>
      </c>
      <c r="D47" s="51" t="s">
        <v>633</v>
      </c>
      <c r="E47" s="80">
        <f t="shared" si="8"/>
        <v>0</v>
      </c>
      <c r="F47" s="99">
        <v>0</v>
      </c>
      <c r="G47" s="99">
        <v>0</v>
      </c>
      <c r="H47" s="81">
        <v>0</v>
      </c>
      <c r="I47" s="81">
        <v>0</v>
      </c>
      <c r="J47" s="80">
        <f t="shared" si="9"/>
        <v>0</v>
      </c>
      <c r="K47" s="82">
        <v>0</v>
      </c>
      <c r="L47" s="82">
        <v>0</v>
      </c>
      <c r="M47" s="82">
        <v>0</v>
      </c>
      <c r="N47" s="82">
        <v>0</v>
      </c>
      <c r="O47" s="82">
        <v>0</v>
      </c>
      <c r="P47" s="80">
        <f t="shared" si="10"/>
        <v>0</v>
      </c>
    </row>
    <row r="48" spans="1:16" ht="282" hidden="1" customHeight="1" x14ac:dyDescent="0.7">
      <c r="A48" s="118" t="s">
        <v>585</v>
      </c>
      <c r="B48" s="71">
        <v>1261</v>
      </c>
      <c r="C48" s="50" t="s">
        <v>26</v>
      </c>
      <c r="D48" s="51" t="s">
        <v>587</v>
      </c>
      <c r="E48" s="80">
        <f t="shared" si="8"/>
        <v>0</v>
      </c>
      <c r="F48" s="99"/>
      <c r="G48" s="99"/>
      <c r="H48" s="81"/>
      <c r="I48" s="81">
        <v>0</v>
      </c>
      <c r="J48" s="80">
        <f t="shared" si="9"/>
        <v>0</v>
      </c>
      <c r="K48" s="81">
        <f>O48</f>
        <v>0</v>
      </c>
      <c r="L48" s="81">
        <v>0</v>
      </c>
      <c r="M48" s="81">
        <v>0</v>
      </c>
      <c r="N48" s="81">
        <v>0</v>
      </c>
      <c r="O48" s="81">
        <v>0</v>
      </c>
      <c r="P48" s="80">
        <f t="shared" si="10"/>
        <v>0</v>
      </c>
    </row>
    <row r="49" spans="1:16" ht="183" hidden="1" customHeight="1" x14ac:dyDescent="0.7">
      <c r="A49" s="118" t="s">
        <v>586</v>
      </c>
      <c r="B49" s="71">
        <v>1262</v>
      </c>
      <c r="C49" s="50" t="s">
        <v>26</v>
      </c>
      <c r="D49" s="51" t="s">
        <v>588</v>
      </c>
      <c r="E49" s="80">
        <f t="shared" si="8"/>
        <v>0</v>
      </c>
      <c r="F49" s="99"/>
      <c r="G49" s="99"/>
      <c r="H49" s="81"/>
      <c r="I49" s="81">
        <v>0</v>
      </c>
      <c r="J49" s="80">
        <f t="shared" si="9"/>
        <v>0</v>
      </c>
      <c r="K49" s="81">
        <f>O49</f>
        <v>0</v>
      </c>
      <c r="L49" s="81">
        <v>0</v>
      </c>
      <c r="M49" s="81">
        <v>0</v>
      </c>
      <c r="N49" s="81">
        <v>0</v>
      </c>
      <c r="O49" s="81">
        <v>0</v>
      </c>
      <c r="P49" s="80">
        <f t="shared" si="10"/>
        <v>0</v>
      </c>
    </row>
    <row r="50" spans="1:16" ht="87" hidden="1" customHeight="1" x14ac:dyDescent="0.7">
      <c r="A50" s="119" t="s">
        <v>518</v>
      </c>
      <c r="B50" s="71">
        <v>3230</v>
      </c>
      <c r="C50" s="71">
        <v>1070</v>
      </c>
      <c r="D50" s="50" t="s">
        <v>519</v>
      </c>
      <c r="E50" s="80">
        <f t="shared" si="8"/>
        <v>0</v>
      </c>
      <c r="F50" s="99"/>
      <c r="G50" s="99"/>
      <c r="H50" s="81"/>
      <c r="I50" s="81">
        <v>0</v>
      </c>
      <c r="J50" s="80">
        <f>L50+O50</f>
        <v>0</v>
      </c>
      <c r="K50" s="82">
        <v>0</v>
      </c>
      <c r="L50" s="82">
        <v>0</v>
      </c>
      <c r="M50" s="82">
        <v>0</v>
      </c>
      <c r="N50" s="82">
        <v>0</v>
      </c>
      <c r="O50" s="82">
        <v>0</v>
      </c>
      <c r="P50" s="80">
        <f t="shared" si="10"/>
        <v>0</v>
      </c>
    </row>
    <row r="51" spans="1:16" ht="111" hidden="1" customHeight="1" x14ac:dyDescent="0.7">
      <c r="A51" s="145" t="s">
        <v>478</v>
      </c>
      <c r="B51" s="71">
        <v>7321</v>
      </c>
      <c r="C51" s="70" t="s">
        <v>479</v>
      </c>
      <c r="D51" s="72" t="s">
        <v>480</v>
      </c>
      <c r="E51" s="80">
        <f>F51+I51</f>
        <v>0</v>
      </c>
      <c r="F51" s="99">
        <v>0</v>
      </c>
      <c r="G51" s="99">
        <v>0</v>
      </c>
      <c r="H51" s="81">
        <v>0</v>
      </c>
      <c r="I51" s="81">
        <v>0</v>
      </c>
      <c r="J51" s="80">
        <f t="shared" si="9"/>
        <v>0</v>
      </c>
      <c r="K51" s="82">
        <f>O51</f>
        <v>0</v>
      </c>
      <c r="L51" s="82">
        <v>0</v>
      </c>
      <c r="M51" s="82">
        <v>0</v>
      </c>
      <c r="N51" s="82">
        <v>0</v>
      </c>
      <c r="O51" s="85">
        <f>1691650+2365893-1691650-1849068-516825</f>
        <v>0</v>
      </c>
      <c r="P51" s="80">
        <f>E51+J51</f>
        <v>0</v>
      </c>
    </row>
    <row r="52" spans="1:16" ht="115.5" hidden="1" customHeight="1" x14ac:dyDescent="0.7">
      <c r="A52" s="211" t="s">
        <v>562</v>
      </c>
      <c r="B52" s="74">
        <v>7330</v>
      </c>
      <c r="C52" s="77" t="s">
        <v>479</v>
      </c>
      <c r="D52" s="72" t="s">
        <v>544</v>
      </c>
      <c r="E52" s="80">
        <f t="shared" ref="E52" si="11">F52+I52</f>
        <v>0</v>
      </c>
      <c r="F52" s="82">
        <v>0</v>
      </c>
      <c r="G52" s="82">
        <v>0</v>
      </c>
      <c r="H52" s="82">
        <v>0</v>
      </c>
      <c r="I52" s="82">
        <v>0</v>
      </c>
      <c r="J52" s="80">
        <f t="shared" si="9"/>
        <v>0</v>
      </c>
      <c r="K52" s="99">
        <f>O52</f>
        <v>0</v>
      </c>
      <c r="L52" s="85">
        <v>0</v>
      </c>
      <c r="M52" s="85">
        <v>0</v>
      </c>
      <c r="N52" s="85">
        <v>0</v>
      </c>
      <c r="O52" s="99">
        <v>0</v>
      </c>
      <c r="P52" s="83">
        <f t="shared" ref="P52" si="12">E52+J52</f>
        <v>0</v>
      </c>
    </row>
    <row r="53" spans="1:16" ht="138" hidden="1" customHeight="1" x14ac:dyDescent="0.7">
      <c r="A53" s="117" t="s">
        <v>507</v>
      </c>
      <c r="B53" s="74" t="s">
        <v>494</v>
      </c>
      <c r="C53" s="75" t="s">
        <v>37</v>
      </c>
      <c r="D53" s="72" t="s">
        <v>495</v>
      </c>
      <c r="E53" s="94">
        <f>F53+I53</f>
        <v>0</v>
      </c>
      <c r="F53" s="100"/>
      <c r="G53" s="100"/>
      <c r="H53" s="95"/>
      <c r="I53" s="95">
        <v>0</v>
      </c>
      <c r="J53" s="94">
        <f>L53+O53</f>
        <v>0</v>
      </c>
      <c r="K53" s="95">
        <f>O53</f>
        <v>0</v>
      </c>
      <c r="L53" s="95">
        <v>0</v>
      </c>
      <c r="M53" s="95">
        <v>0</v>
      </c>
      <c r="N53" s="95">
        <v>0</v>
      </c>
      <c r="O53" s="95">
        <v>0</v>
      </c>
      <c r="P53" s="94">
        <f>E53+J53</f>
        <v>0</v>
      </c>
    </row>
    <row r="54" spans="1:16" ht="146.25" hidden="1" customHeight="1" x14ac:dyDescent="0.7">
      <c r="A54" s="210" t="s">
        <v>537</v>
      </c>
      <c r="B54" s="71">
        <v>8110</v>
      </c>
      <c r="C54" s="70" t="s">
        <v>532</v>
      </c>
      <c r="D54" s="51" t="s">
        <v>533</v>
      </c>
      <c r="E54" s="80">
        <f t="shared" ref="E54" si="13">F54+I54</f>
        <v>0</v>
      </c>
      <c r="F54" s="85">
        <v>0</v>
      </c>
      <c r="G54" s="85">
        <v>0</v>
      </c>
      <c r="H54" s="85">
        <v>0</v>
      </c>
      <c r="I54" s="85">
        <v>0</v>
      </c>
      <c r="J54" s="80">
        <f t="shared" ref="J54" si="14">L54+O54</f>
        <v>0</v>
      </c>
      <c r="K54" s="82">
        <f>O54</f>
        <v>0</v>
      </c>
      <c r="L54" s="85">
        <v>0</v>
      </c>
      <c r="M54" s="85">
        <v>0</v>
      </c>
      <c r="N54" s="85">
        <v>0</v>
      </c>
      <c r="O54" s="82">
        <v>0</v>
      </c>
      <c r="P54" s="80">
        <f t="shared" ref="P54" si="15">E54+J54</f>
        <v>0</v>
      </c>
    </row>
    <row r="55" spans="1:16" ht="116.25" customHeight="1" x14ac:dyDescent="0.7">
      <c r="A55" s="53" t="s">
        <v>138</v>
      </c>
      <c r="B55" s="53" t="s">
        <v>154</v>
      </c>
      <c r="C55" s="53" t="s">
        <v>154</v>
      </c>
      <c r="D55" s="54" t="s">
        <v>165</v>
      </c>
      <c r="E55" s="78">
        <f>E56</f>
        <v>6140800</v>
      </c>
      <c r="F55" s="79">
        <f>F56</f>
        <v>6140800</v>
      </c>
      <c r="G55" s="79">
        <f t="shared" ref="G55:P55" si="16">G56</f>
        <v>750200</v>
      </c>
      <c r="H55" s="79">
        <f t="shared" si="16"/>
        <v>154300</v>
      </c>
      <c r="I55" s="79">
        <f t="shared" si="16"/>
        <v>0</v>
      </c>
      <c r="J55" s="78">
        <f>J56</f>
        <v>0</v>
      </c>
      <c r="K55" s="79">
        <f t="shared" si="16"/>
        <v>0</v>
      </c>
      <c r="L55" s="79">
        <f t="shared" si="16"/>
        <v>0</v>
      </c>
      <c r="M55" s="79">
        <f t="shared" si="16"/>
        <v>0</v>
      </c>
      <c r="N55" s="79">
        <f t="shared" si="16"/>
        <v>0</v>
      </c>
      <c r="O55" s="79">
        <f t="shared" si="16"/>
        <v>0</v>
      </c>
      <c r="P55" s="78">
        <f t="shared" si="16"/>
        <v>6140800</v>
      </c>
    </row>
    <row r="56" spans="1:16" ht="116.25" customHeight="1" x14ac:dyDescent="0.7">
      <c r="A56" s="53" t="s">
        <v>139</v>
      </c>
      <c r="B56" s="53" t="s">
        <v>154</v>
      </c>
      <c r="C56" s="53" t="s">
        <v>154</v>
      </c>
      <c r="D56" s="54" t="s">
        <v>165</v>
      </c>
      <c r="E56" s="78">
        <f>SUM(E57:E63)</f>
        <v>6140800</v>
      </c>
      <c r="F56" s="84">
        <f>SUM(F57:F63)</f>
        <v>6140800</v>
      </c>
      <c r="G56" s="84">
        <f t="shared" ref="G56:P56" si="17">SUM(G57:G63)</f>
        <v>750200</v>
      </c>
      <c r="H56" s="84">
        <f t="shared" si="17"/>
        <v>154300</v>
      </c>
      <c r="I56" s="84">
        <f t="shared" si="17"/>
        <v>0</v>
      </c>
      <c r="J56" s="78">
        <f t="shared" si="17"/>
        <v>0</v>
      </c>
      <c r="K56" s="84">
        <f t="shared" si="17"/>
        <v>0</v>
      </c>
      <c r="L56" s="84">
        <f t="shared" si="17"/>
        <v>0</v>
      </c>
      <c r="M56" s="84">
        <f t="shared" si="17"/>
        <v>0</v>
      </c>
      <c r="N56" s="84">
        <f t="shared" si="17"/>
        <v>0</v>
      </c>
      <c r="O56" s="84">
        <f t="shared" si="17"/>
        <v>0</v>
      </c>
      <c r="P56" s="78">
        <f t="shared" si="17"/>
        <v>6140800</v>
      </c>
    </row>
    <row r="57" spans="1:16" ht="172.5" customHeight="1" x14ac:dyDescent="0.7">
      <c r="A57" s="50" t="s">
        <v>140</v>
      </c>
      <c r="B57" s="50" t="s">
        <v>76</v>
      </c>
      <c r="C57" s="50" t="s">
        <v>21</v>
      </c>
      <c r="D57" s="51" t="s">
        <v>388</v>
      </c>
      <c r="E57" s="80">
        <f t="shared" ref="E57:E63" si="18">F57+I57</f>
        <v>925300</v>
      </c>
      <c r="F57" s="82">
        <f>925300</f>
        <v>925300</v>
      </c>
      <c r="G57" s="82">
        <f>750200</f>
        <v>750200</v>
      </c>
      <c r="H57" s="82">
        <v>0</v>
      </c>
      <c r="I57" s="82">
        <v>0</v>
      </c>
      <c r="J57" s="80">
        <f t="shared" ref="J57:J63" si="19">L57+O57</f>
        <v>0</v>
      </c>
      <c r="K57" s="82">
        <v>0</v>
      </c>
      <c r="L57" s="82">
        <v>0</v>
      </c>
      <c r="M57" s="82">
        <v>0</v>
      </c>
      <c r="N57" s="82">
        <v>0</v>
      </c>
      <c r="O57" s="82">
        <v>0</v>
      </c>
      <c r="P57" s="80">
        <f t="shared" ref="P57:P63" si="20">E57+J57</f>
        <v>925300</v>
      </c>
    </row>
    <row r="58" spans="1:16" ht="116.25" hidden="1" customHeight="1" x14ac:dyDescent="0.7">
      <c r="A58" s="209" t="s">
        <v>144</v>
      </c>
      <c r="B58" s="50" t="s">
        <v>56</v>
      </c>
      <c r="C58" s="50" t="s">
        <v>27</v>
      </c>
      <c r="D58" s="51" t="s">
        <v>121</v>
      </c>
      <c r="E58" s="80">
        <f t="shared" si="18"/>
        <v>0</v>
      </c>
      <c r="F58" s="85">
        <v>0</v>
      </c>
      <c r="G58" s="85">
        <v>0</v>
      </c>
      <c r="H58" s="82">
        <v>0</v>
      </c>
      <c r="I58" s="82">
        <v>0</v>
      </c>
      <c r="J58" s="80">
        <f t="shared" si="19"/>
        <v>0</v>
      </c>
      <c r="K58" s="82">
        <f>O58</f>
        <v>0</v>
      </c>
      <c r="L58" s="82">
        <v>0</v>
      </c>
      <c r="M58" s="82">
        <v>0</v>
      </c>
      <c r="N58" s="82">
        <v>0</v>
      </c>
      <c r="O58" s="85">
        <v>0</v>
      </c>
      <c r="P58" s="80">
        <f t="shared" si="20"/>
        <v>0</v>
      </c>
    </row>
    <row r="59" spans="1:16" ht="182.25" customHeight="1" x14ac:dyDescent="0.7">
      <c r="A59" s="98" t="s">
        <v>145</v>
      </c>
      <c r="B59" s="50" t="s">
        <v>13</v>
      </c>
      <c r="C59" s="50" t="s">
        <v>4</v>
      </c>
      <c r="D59" s="51" t="s">
        <v>92</v>
      </c>
      <c r="E59" s="80">
        <f t="shared" si="18"/>
        <v>430000</v>
      </c>
      <c r="F59" s="85">
        <f>430000</f>
        <v>430000</v>
      </c>
      <c r="G59" s="85">
        <v>0</v>
      </c>
      <c r="H59" s="85">
        <f>154300</f>
        <v>154300</v>
      </c>
      <c r="I59" s="82">
        <v>0</v>
      </c>
      <c r="J59" s="80">
        <f t="shared" si="19"/>
        <v>0</v>
      </c>
      <c r="K59" s="82">
        <v>0</v>
      </c>
      <c r="L59" s="82">
        <v>0</v>
      </c>
      <c r="M59" s="82">
        <v>0</v>
      </c>
      <c r="N59" s="82">
        <v>0</v>
      </c>
      <c r="O59" s="82">
        <v>0</v>
      </c>
      <c r="P59" s="80">
        <f t="shared" si="20"/>
        <v>430000</v>
      </c>
    </row>
    <row r="60" spans="1:16" ht="116.25" customHeight="1" x14ac:dyDescent="0.7">
      <c r="A60" s="98" t="s">
        <v>146</v>
      </c>
      <c r="B60" s="50" t="s">
        <v>7</v>
      </c>
      <c r="C60" s="50" t="s">
        <v>28</v>
      </c>
      <c r="D60" s="51" t="s">
        <v>166</v>
      </c>
      <c r="E60" s="80">
        <f t="shared" si="18"/>
        <v>4785500</v>
      </c>
      <c r="F60" s="85">
        <f>4785500</f>
        <v>4785500</v>
      </c>
      <c r="G60" s="85">
        <v>0</v>
      </c>
      <c r="H60" s="85">
        <v>0</v>
      </c>
      <c r="I60" s="82">
        <v>0</v>
      </c>
      <c r="J60" s="80">
        <f t="shared" si="19"/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0">
        <f t="shared" si="20"/>
        <v>4785500</v>
      </c>
    </row>
    <row r="61" spans="1:16" s="76" customFormat="1" ht="117" hidden="1" customHeight="1" x14ac:dyDescent="0.7">
      <c r="A61" s="211" t="s">
        <v>485</v>
      </c>
      <c r="B61" s="101" t="s">
        <v>486</v>
      </c>
      <c r="C61" s="102" t="s">
        <v>479</v>
      </c>
      <c r="D61" s="103" t="s">
        <v>487</v>
      </c>
      <c r="E61" s="80">
        <f t="shared" si="18"/>
        <v>0</v>
      </c>
      <c r="F61" s="85">
        <v>0</v>
      </c>
      <c r="G61" s="85">
        <v>0</v>
      </c>
      <c r="H61" s="85">
        <v>0</v>
      </c>
      <c r="I61" s="82">
        <v>0</v>
      </c>
      <c r="J61" s="83">
        <f t="shared" si="19"/>
        <v>0</v>
      </c>
      <c r="K61" s="99">
        <f>O61</f>
        <v>0</v>
      </c>
      <c r="L61" s="85">
        <v>0</v>
      </c>
      <c r="M61" s="85">
        <v>0</v>
      </c>
      <c r="N61" s="85">
        <v>0</v>
      </c>
      <c r="O61" s="99">
        <v>0</v>
      </c>
      <c r="P61" s="83">
        <f t="shared" si="20"/>
        <v>0</v>
      </c>
    </row>
    <row r="62" spans="1:16" s="76" customFormat="1" ht="117" hidden="1" customHeight="1" x14ac:dyDescent="0.7">
      <c r="A62" s="210" t="s">
        <v>594</v>
      </c>
      <c r="B62" s="50" t="s">
        <v>210</v>
      </c>
      <c r="C62" s="50" t="s">
        <v>37</v>
      </c>
      <c r="D62" s="51" t="s">
        <v>72</v>
      </c>
      <c r="E62" s="80">
        <f t="shared" si="18"/>
        <v>0</v>
      </c>
      <c r="F62" s="85">
        <v>0</v>
      </c>
      <c r="G62" s="85">
        <v>0</v>
      </c>
      <c r="H62" s="85">
        <v>0</v>
      </c>
      <c r="I62" s="82">
        <v>0</v>
      </c>
      <c r="J62" s="83">
        <f t="shared" si="19"/>
        <v>0</v>
      </c>
      <c r="K62" s="82">
        <v>0</v>
      </c>
      <c r="L62" s="82">
        <v>0</v>
      </c>
      <c r="M62" s="82">
        <v>0</v>
      </c>
      <c r="N62" s="82">
        <v>0</v>
      </c>
      <c r="O62" s="82">
        <v>0</v>
      </c>
      <c r="P62" s="83">
        <f t="shared" si="20"/>
        <v>0</v>
      </c>
    </row>
    <row r="63" spans="1:16" s="76" customFormat="1" ht="117" hidden="1" customHeight="1" x14ac:dyDescent="0.7">
      <c r="A63" s="210" t="s">
        <v>595</v>
      </c>
      <c r="B63" s="71">
        <v>8110</v>
      </c>
      <c r="C63" s="70" t="s">
        <v>532</v>
      </c>
      <c r="D63" s="51" t="s">
        <v>533</v>
      </c>
      <c r="E63" s="80">
        <f t="shared" si="18"/>
        <v>0</v>
      </c>
      <c r="F63" s="85">
        <v>0</v>
      </c>
      <c r="G63" s="85">
        <v>0</v>
      </c>
      <c r="H63" s="85">
        <v>0</v>
      </c>
      <c r="I63" s="82">
        <v>0</v>
      </c>
      <c r="J63" s="83">
        <f t="shared" si="19"/>
        <v>0</v>
      </c>
      <c r="K63" s="82">
        <v>0</v>
      </c>
      <c r="L63" s="82">
        <v>0</v>
      </c>
      <c r="M63" s="82">
        <v>0</v>
      </c>
      <c r="N63" s="82">
        <v>0</v>
      </c>
      <c r="O63" s="82">
        <v>0</v>
      </c>
      <c r="P63" s="83">
        <f t="shared" si="20"/>
        <v>0</v>
      </c>
    </row>
    <row r="64" spans="1:16" ht="152.25" customHeight="1" x14ac:dyDescent="0.7">
      <c r="A64" s="53" t="s">
        <v>68</v>
      </c>
      <c r="B64" s="53" t="s">
        <v>154</v>
      </c>
      <c r="C64" s="53" t="s">
        <v>154</v>
      </c>
      <c r="D64" s="54" t="s">
        <v>167</v>
      </c>
      <c r="E64" s="78">
        <f>E65</f>
        <v>21456435</v>
      </c>
      <c r="F64" s="79">
        <f t="shared" ref="F64:P64" si="21">F65</f>
        <v>21456435</v>
      </c>
      <c r="G64" s="79">
        <f t="shared" si="21"/>
        <v>11128600</v>
      </c>
      <c r="H64" s="79">
        <f t="shared" si="21"/>
        <v>230600</v>
      </c>
      <c r="I64" s="79">
        <f t="shared" si="21"/>
        <v>0</v>
      </c>
      <c r="J64" s="78">
        <f t="shared" si="21"/>
        <v>0</v>
      </c>
      <c r="K64" s="79">
        <f t="shared" si="21"/>
        <v>0</v>
      </c>
      <c r="L64" s="79">
        <f t="shared" si="21"/>
        <v>0</v>
      </c>
      <c r="M64" s="79">
        <f t="shared" si="21"/>
        <v>0</v>
      </c>
      <c r="N64" s="79">
        <f t="shared" si="21"/>
        <v>0</v>
      </c>
      <c r="O64" s="79">
        <f t="shared" si="21"/>
        <v>0</v>
      </c>
      <c r="P64" s="78">
        <f t="shared" si="21"/>
        <v>21456435</v>
      </c>
    </row>
    <row r="65" spans="1:16" ht="152.25" customHeight="1" x14ac:dyDescent="0.7">
      <c r="A65" s="53" t="s">
        <v>430</v>
      </c>
      <c r="B65" s="53" t="s">
        <v>154</v>
      </c>
      <c r="C65" s="53" t="s">
        <v>154</v>
      </c>
      <c r="D65" s="54" t="s">
        <v>167</v>
      </c>
      <c r="E65" s="78">
        <f t="shared" ref="E65:P65" si="22">SUM(E66:E82)</f>
        <v>21456435</v>
      </c>
      <c r="F65" s="84">
        <f t="shared" si="22"/>
        <v>21456435</v>
      </c>
      <c r="G65" s="84">
        <f t="shared" si="22"/>
        <v>11128600</v>
      </c>
      <c r="H65" s="84">
        <f t="shared" si="22"/>
        <v>230600</v>
      </c>
      <c r="I65" s="84">
        <f t="shared" si="22"/>
        <v>0</v>
      </c>
      <c r="J65" s="78">
        <f t="shared" si="22"/>
        <v>0</v>
      </c>
      <c r="K65" s="84">
        <f t="shared" si="22"/>
        <v>0</v>
      </c>
      <c r="L65" s="84">
        <f t="shared" si="22"/>
        <v>0</v>
      </c>
      <c r="M65" s="84">
        <f t="shared" si="22"/>
        <v>0</v>
      </c>
      <c r="N65" s="84">
        <f t="shared" si="22"/>
        <v>0</v>
      </c>
      <c r="O65" s="84">
        <f t="shared" si="22"/>
        <v>0</v>
      </c>
      <c r="P65" s="78">
        <f t="shared" si="22"/>
        <v>21456435</v>
      </c>
    </row>
    <row r="66" spans="1:16" ht="153.75" customHeight="1" x14ac:dyDescent="0.7">
      <c r="A66" s="50" t="s">
        <v>78</v>
      </c>
      <c r="B66" s="50" t="s">
        <v>76</v>
      </c>
      <c r="C66" s="50" t="s">
        <v>21</v>
      </c>
      <c r="D66" s="51" t="s">
        <v>388</v>
      </c>
      <c r="E66" s="80">
        <f t="shared" ref="E66:E82" si="23">F66+I66</f>
        <v>10280300</v>
      </c>
      <c r="F66" s="85">
        <f>10280300</f>
        <v>10280300</v>
      </c>
      <c r="G66" s="85">
        <f>7856100</f>
        <v>7856100</v>
      </c>
      <c r="H66" s="85">
        <f>153300</f>
        <v>153300</v>
      </c>
      <c r="I66" s="82">
        <v>0</v>
      </c>
      <c r="J66" s="80">
        <f t="shared" ref="J66:J82" si="24">L66+O66</f>
        <v>0</v>
      </c>
      <c r="K66" s="82">
        <v>0</v>
      </c>
      <c r="L66" s="82">
        <v>0</v>
      </c>
      <c r="M66" s="82">
        <v>0</v>
      </c>
      <c r="N66" s="82">
        <v>0</v>
      </c>
      <c r="O66" s="82">
        <v>0</v>
      </c>
      <c r="P66" s="80">
        <f t="shared" ref="P66:P82" si="25">E66+J66</f>
        <v>10280300</v>
      </c>
    </row>
    <row r="67" spans="1:16" ht="116.25" hidden="1" customHeight="1" x14ac:dyDescent="0.7">
      <c r="A67" s="116" t="s">
        <v>131</v>
      </c>
      <c r="B67" s="50" t="s">
        <v>7</v>
      </c>
      <c r="C67" s="50" t="s">
        <v>28</v>
      </c>
      <c r="D67" s="51" t="s">
        <v>166</v>
      </c>
      <c r="E67" s="80">
        <f t="shared" si="23"/>
        <v>0</v>
      </c>
      <c r="F67" s="82"/>
      <c r="G67" s="82"/>
      <c r="H67" s="82"/>
      <c r="I67" s="82">
        <v>0</v>
      </c>
      <c r="J67" s="80">
        <f t="shared" si="24"/>
        <v>0</v>
      </c>
      <c r="K67" s="82">
        <v>0</v>
      </c>
      <c r="L67" s="82">
        <v>0</v>
      </c>
      <c r="M67" s="82">
        <v>0</v>
      </c>
      <c r="N67" s="82">
        <v>0</v>
      </c>
      <c r="O67" s="82">
        <v>0</v>
      </c>
      <c r="P67" s="80">
        <f t="shared" si="25"/>
        <v>0</v>
      </c>
    </row>
    <row r="68" spans="1:16" ht="116.25" hidden="1" customHeight="1" x14ac:dyDescent="0.7">
      <c r="A68" s="116" t="s">
        <v>79</v>
      </c>
      <c r="B68" s="50" t="s">
        <v>168</v>
      </c>
      <c r="C68" s="50" t="s">
        <v>41</v>
      </c>
      <c r="D68" s="51" t="s">
        <v>81</v>
      </c>
      <c r="E68" s="80">
        <f t="shared" si="23"/>
        <v>0</v>
      </c>
      <c r="F68" s="82"/>
      <c r="G68" s="82"/>
      <c r="H68" s="82"/>
      <c r="I68" s="82">
        <v>0</v>
      </c>
      <c r="J68" s="80">
        <f t="shared" si="24"/>
        <v>0</v>
      </c>
      <c r="K68" s="85">
        <f>100000-100000</f>
        <v>0</v>
      </c>
      <c r="L68" s="85">
        <v>0</v>
      </c>
      <c r="M68" s="85">
        <v>0</v>
      </c>
      <c r="N68" s="85">
        <v>0</v>
      </c>
      <c r="O68" s="85">
        <f>100000-100000</f>
        <v>0</v>
      </c>
      <c r="P68" s="80">
        <f t="shared" si="25"/>
        <v>0</v>
      </c>
    </row>
    <row r="69" spans="1:16" ht="116.25" customHeight="1" x14ac:dyDescent="0.7">
      <c r="A69" s="50" t="s">
        <v>82</v>
      </c>
      <c r="B69" s="50" t="s">
        <v>169</v>
      </c>
      <c r="C69" s="50" t="s">
        <v>42</v>
      </c>
      <c r="D69" s="51" t="s">
        <v>170</v>
      </c>
      <c r="E69" s="80">
        <f t="shared" si="23"/>
        <v>1200</v>
      </c>
      <c r="F69" s="82">
        <f>1200</f>
        <v>1200</v>
      </c>
      <c r="G69" s="82">
        <v>0</v>
      </c>
      <c r="H69" s="82">
        <v>0</v>
      </c>
      <c r="I69" s="82">
        <v>0</v>
      </c>
      <c r="J69" s="80">
        <f t="shared" si="24"/>
        <v>0</v>
      </c>
      <c r="K69" s="82">
        <v>0</v>
      </c>
      <c r="L69" s="82">
        <v>0</v>
      </c>
      <c r="M69" s="82">
        <v>0</v>
      </c>
      <c r="N69" s="82">
        <v>0</v>
      </c>
      <c r="O69" s="82">
        <v>0</v>
      </c>
      <c r="P69" s="80">
        <f t="shared" si="25"/>
        <v>1200</v>
      </c>
    </row>
    <row r="70" spans="1:16" ht="173.25" hidden="1" customHeight="1" x14ac:dyDescent="0.7">
      <c r="A70" s="209" t="s">
        <v>80</v>
      </c>
      <c r="B70" s="50" t="s">
        <v>171</v>
      </c>
      <c r="C70" s="50" t="s">
        <v>42</v>
      </c>
      <c r="D70" s="51" t="s">
        <v>62</v>
      </c>
      <c r="E70" s="80">
        <f t="shared" si="23"/>
        <v>0</v>
      </c>
      <c r="F70" s="82">
        <v>0</v>
      </c>
      <c r="G70" s="82">
        <v>0</v>
      </c>
      <c r="H70" s="82">
        <v>0</v>
      </c>
      <c r="I70" s="82">
        <v>0</v>
      </c>
      <c r="J70" s="80">
        <f t="shared" si="24"/>
        <v>0</v>
      </c>
      <c r="K70" s="82">
        <v>0</v>
      </c>
      <c r="L70" s="82">
        <v>0</v>
      </c>
      <c r="M70" s="82">
        <v>0</v>
      </c>
      <c r="N70" s="82">
        <v>0</v>
      </c>
      <c r="O70" s="82">
        <v>0</v>
      </c>
      <c r="P70" s="80">
        <f t="shared" si="25"/>
        <v>0</v>
      </c>
    </row>
    <row r="71" spans="1:16" ht="116.25" customHeight="1" x14ac:dyDescent="0.7">
      <c r="A71" s="98" t="s">
        <v>101</v>
      </c>
      <c r="B71" s="50" t="s">
        <v>172</v>
      </c>
      <c r="C71" s="50" t="s">
        <v>42</v>
      </c>
      <c r="D71" s="51" t="s">
        <v>173</v>
      </c>
      <c r="E71" s="80">
        <f t="shared" si="23"/>
        <v>73000</v>
      </c>
      <c r="F71" s="85">
        <f>73000</f>
        <v>73000</v>
      </c>
      <c r="G71" s="82">
        <v>0</v>
      </c>
      <c r="H71" s="82">
        <v>0</v>
      </c>
      <c r="I71" s="82">
        <v>0</v>
      </c>
      <c r="J71" s="80">
        <f t="shared" si="24"/>
        <v>0</v>
      </c>
      <c r="K71" s="82">
        <v>0</v>
      </c>
      <c r="L71" s="82">
        <v>0</v>
      </c>
      <c r="M71" s="82">
        <v>0</v>
      </c>
      <c r="N71" s="82">
        <v>0</v>
      </c>
      <c r="O71" s="82">
        <v>0</v>
      </c>
      <c r="P71" s="80">
        <f t="shared" si="25"/>
        <v>73000</v>
      </c>
    </row>
    <row r="72" spans="1:16" ht="116.25" hidden="1" customHeight="1" x14ac:dyDescent="0.7">
      <c r="A72" s="209" t="s">
        <v>102</v>
      </c>
      <c r="B72" s="50" t="s">
        <v>174</v>
      </c>
      <c r="C72" s="50" t="s">
        <v>41</v>
      </c>
      <c r="D72" s="51" t="s">
        <v>175</v>
      </c>
      <c r="E72" s="80">
        <f t="shared" si="23"/>
        <v>0</v>
      </c>
      <c r="F72" s="85">
        <v>0</v>
      </c>
      <c r="G72" s="82">
        <v>0</v>
      </c>
      <c r="H72" s="82">
        <v>0</v>
      </c>
      <c r="I72" s="82">
        <v>0</v>
      </c>
      <c r="J72" s="80">
        <f t="shared" si="24"/>
        <v>0</v>
      </c>
      <c r="K72" s="82">
        <v>0</v>
      </c>
      <c r="L72" s="82">
        <v>0</v>
      </c>
      <c r="M72" s="82">
        <v>0</v>
      </c>
      <c r="N72" s="82">
        <v>0</v>
      </c>
      <c r="O72" s="82">
        <v>0</v>
      </c>
      <c r="P72" s="80">
        <f t="shared" si="25"/>
        <v>0</v>
      </c>
    </row>
    <row r="73" spans="1:16" ht="245.25" customHeight="1" x14ac:dyDescent="0.7">
      <c r="A73" s="50" t="s">
        <v>83</v>
      </c>
      <c r="B73" s="50" t="s">
        <v>176</v>
      </c>
      <c r="C73" s="50" t="s">
        <v>44</v>
      </c>
      <c r="D73" s="51" t="s">
        <v>177</v>
      </c>
      <c r="E73" s="80">
        <f t="shared" si="23"/>
        <v>1836600</v>
      </c>
      <c r="F73" s="82">
        <f>1836600</f>
        <v>1836600</v>
      </c>
      <c r="G73" s="82">
        <f>1489800</f>
        <v>1489800</v>
      </c>
      <c r="H73" s="82">
        <v>0</v>
      </c>
      <c r="I73" s="82">
        <v>0</v>
      </c>
      <c r="J73" s="80">
        <f t="shared" si="24"/>
        <v>0</v>
      </c>
      <c r="K73" s="82">
        <v>0</v>
      </c>
      <c r="L73" s="85">
        <v>0</v>
      </c>
      <c r="M73" s="82">
        <v>0</v>
      </c>
      <c r="N73" s="82">
        <v>0</v>
      </c>
      <c r="O73" s="82">
        <v>0</v>
      </c>
      <c r="P73" s="80">
        <f t="shared" si="25"/>
        <v>1836600</v>
      </c>
    </row>
    <row r="74" spans="1:16" ht="143.25" customHeight="1" x14ac:dyDescent="0.7">
      <c r="A74" s="50" t="s">
        <v>84</v>
      </c>
      <c r="B74" s="50" t="s">
        <v>58</v>
      </c>
      <c r="C74" s="50" t="s">
        <v>30</v>
      </c>
      <c r="D74" s="51" t="s">
        <v>90</v>
      </c>
      <c r="E74" s="80">
        <f t="shared" si="23"/>
        <v>948000</v>
      </c>
      <c r="F74" s="82">
        <f>948000</f>
        <v>948000</v>
      </c>
      <c r="G74" s="82">
        <f>760300</f>
        <v>760300</v>
      </c>
      <c r="H74" s="82">
        <v>0</v>
      </c>
      <c r="I74" s="82">
        <v>0</v>
      </c>
      <c r="J74" s="80">
        <f>L74+O74</f>
        <v>0</v>
      </c>
      <c r="K74" s="82">
        <v>0</v>
      </c>
      <c r="L74" s="82">
        <v>0</v>
      </c>
      <c r="M74" s="82">
        <v>0</v>
      </c>
      <c r="N74" s="82">
        <v>0</v>
      </c>
      <c r="O74" s="82">
        <v>0</v>
      </c>
      <c r="P74" s="80">
        <f t="shared" si="25"/>
        <v>948000</v>
      </c>
    </row>
    <row r="75" spans="1:16" ht="116.25" customHeight="1" x14ac:dyDescent="0.7">
      <c r="A75" s="145" t="s">
        <v>646</v>
      </c>
      <c r="B75" s="50" t="s">
        <v>70</v>
      </c>
      <c r="C75" s="50" t="s">
        <v>29</v>
      </c>
      <c r="D75" s="51" t="s">
        <v>387</v>
      </c>
      <c r="E75" s="80">
        <f t="shared" si="23"/>
        <v>1266500</v>
      </c>
      <c r="F75" s="82">
        <f>1266500</f>
        <v>1266500</v>
      </c>
      <c r="G75" s="82">
        <f>1022400</f>
        <v>1022400</v>
      </c>
      <c r="H75" s="82">
        <v>0</v>
      </c>
      <c r="I75" s="82">
        <v>0</v>
      </c>
      <c r="J75" s="80">
        <f t="shared" ref="J75" si="26">L75+O75</f>
        <v>0</v>
      </c>
      <c r="K75" s="82">
        <f>O75</f>
        <v>0</v>
      </c>
      <c r="L75" s="82">
        <v>0</v>
      </c>
      <c r="M75" s="82">
        <v>0</v>
      </c>
      <c r="N75" s="82">
        <v>0</v>
      </c>
      <c r="O75" s="82">
        <v>0</v>
      </c>
      <c r="P75" s="80">
        <f t="shared" si="25"/>
        <v>1266500</v>
      </c>
    </row>
    <row r="76" spans="1:16" ht="242.25" customHeight="1" x14ac:dyDescent="0.7">
      <c r="A76" s="98" t="s">
        <v>118</v>
      </c>
      <c r="B76" s="50" t="s">
        <v>71</v>
      </c>
      <c r="C76" s="50" t="s">
        <v>29</v>
      </c>
      <c r="D76" s="51" t="s">
        <v>59</v>
      </c>
      <c r="E76" s="80">
        <f t="shared" si="23"/>
        <v>1498400</v>
      </c>
      <c r="F76" s="85">
        <f>1498400</f>
        <v>1498400</v>
      </c>
      <c r="G76" s="82">
        <v>0</v>
      </c>
      <c r="H76" s="82">
        <v>0</v>
      </c>
      <c r="I76" s="82">
        <v>0</v>
      </c>
      <c r="J76" s="80">
        <f t="shared" si="24"/>
        <v>0</v>
      </c>
      <c r="K76" s="82">
        <v>0</v>
      </c>
      <c r="L76" s="82">
        <v>0</v>
      </c>
      <c r="M76" s="82">
        <v>0</v>
      </c>
      <c r="N76" s="82">
        <v>0</v>
      </c>
      <c r="O76" s="82">
        <v>0</v>
      </c>
      <c r="P76" s="80">
        <f t="shared" si="25"/>
        <v>1498400</v>
      </c>
    </row>
    <row r="77" spans="1:16" ht="290.25" customHeight="1" x14ac:dyDescent="0.7">
      <c r="A77" s="50" t="s">
        <v>11</v>
      </c>
      <c r="B77" s="50" t="s">
        <v>57</v>
      </c>
      <c r="C77" s="50" t="s">
        <v>30</v>
      </c>
      <c r="D77" s="51" t="s">
        <v>1</v>
      </c>
      <c r="E77" s="80">
        <f t="shared" si="23"/>
        <v>720000</v>
      </c>
      <c r="F77" s="82">
        <f>720000</f>
        <v>720000</v>
      </c>
      <c r="G77" s="82">
        <v>0</v>
      </c>
      <c r="H77" s="82">
        <v>0</v>
      </c>
      <c r="I77" s="82">
        <v>0</v>
      </c>
      <c r="J77" s="80">
        <f t="shared" si="24"/>
        <v>0</v>
      </c>
      <c r="K77" s="82">
        <v>0</v>
      </c>
      <c r="L77" s="82">
        <v>0</v>
      </c>
      <c r="M77" s="82">
        <v>0</v>
      </c>
      <c r="N77" s="82">
        <v>0</v>
      </c>
      <c r="O77" s="82">
        <v>0</v>
      </c>
      <c r="P77" s="80">
        <f t="shared" si="25"/>
        <v>720000</v>
      </c>
    </row>
    <row r="78" spans="1:16" ht="188.25" customHeight="1" x14ac:dyDescent="0.7">
      <c r="A78" s="98" t="s">
        <v>103</v>
      </c>
      <c r="B78" s="50" t="s">
        <v>104</v>
      </c>
      <c r="C78" s="50" t="s">
        <v>30</v>
      </c>
      <c r="D78" s="51" t="s">
        <v>178</v>
      </c>
      <c r="E78" s="80">
        <f t="shared" si="23"/>
        <v>14735</v>
      </c>
      <c r="F78" s="85">
        <f>14735</f>
        <v>14735</v>
      </c>
      <c r="G78" s="82">
        <v>0</v>
      </c>
      <c r="H78" s="82">
        <v>0</v>
      </c>
      <c r="I78" s="82">
        <v>0</v>
      </c>
      <c r="J78" s="80">
        <f t="shared" si="24"/>
        <v>0</v>
      </c>
      <c r="K78" s="82">
        <v>0</v>
      </c>
      <c r="L78" s="82">
        <v>0</v>
      </c>
      <c r="M78" s="82">
        <v>0</v>
      </c>
      <c r="N78" s="82">
        <v>0</v>
      </c>
      <c r="O78" s="82">
        <v>0</v>
      </c>
      <c r="P78" s="80">
        <f t="shared" si="25"/>
        <v>14735</v>
      </c>
    </row>
    <row r="79" spans="1:16" ht="275.25" hidden="1" customHeight="1" x14ac:dyDescent="0.7">
      <c r="A79" s="209" t="s">
        <v>12</v>
      </c>
      <c r="B79" s="50" t="s">
        <v>91</v>
      </c>
      <c r="C79" s="50" t="s">
        <v>31</v>
      </c>
      <c r="D79" s="51" t="s">
        <v>179</v>
      </c>
      <c r="E79" s="80">
        <f t="shared" si="23"/>
        <v>0</v>
      </c>
      <c r="F79" s="85">
        <v>0</v>
      </c>
      <c r="G79" s="82">
        <v>0</v>
      </c>
      <c r="H79" s="82">
        <v>0</v>
      </c>
      <c r="I79" s="82">
        <v>0</v>
      </c>
      <c r="J79" s="80">
        <f t="shared" si="24"/>
        <v>0</v>
      </c>
      <c r="K79" s="82">
        <v>0</v>
      </c>
      <c r="L79" s="82">
        <v>0</v>
      </c>
      <c r="M79" s="82">
        <v>0</v>
      </c>
      <c r="N79" s="82">
        <v>0</v>
      </c>
      <c r="O79" s="82">
        <v>0</v>
      </c>
      <c r="P79" s="80">
        <f t="shared" si="25"/>
        <v>0</v>
      </c>
    </row>
    <row r="80" spans="1:16" ht="409.6" hidden="1" customHeight="1" x14ac:dyDescent="0.7">
      <c r="A80" s="212" t="s">
        <v>567</v>
      </c>
      <c r="B80" s="71">
        <v>3222</v>
      </c>
      <c r="C80" s="71">
        <v>1060</v>
      </c>
      <c r="D80" s="50" t="s">
        <v>568</v>
      </c>
      <c r="E80" s="80">
        <f t="shared" si="23"/>
        <v>0</v>
      </c>
      <c r="F80" s="81">
        <v>0</v>
      </c>
      <c r="G80" s="99">
        <v>0</v>
      </c>
      <c r="H80" s="81">
        <v>0</v>
      </c>
      <c r="I80" s="81">
        <v>0</v>
      </c>
      <c r="J80" s="80">
        <f>L80+O80</f>
        <v>0</v>
      </c>
      <c r="K80" s="82">
        <f>O80</f>
        <v>0</v>
      </c>
      <c r="L80" s="82">
        <v>0</v>
      </c>
      <c r="M80" s="82">
        <v>0</v>
      </c>
      <c r="N80" s="82">
        <v>0</v>
      </c>
      <c r="O80" s="82">
        <v>0</v>
      </c>
      <c r="P80" s="80">
        <f t="shared" si="25"/>
        <v>0</v>
      </c>
    </row>
    <row r="81" spans="1:16" ht="116.25" customHeight="1" x14ac:dyDescent="0.7">
      <c r="A81" s="50" t="s">
        <v>86</v>
      </c>
      <c r="B81" s="71">
        <v>3242</v>
      </c>
      <c r="C81" s="50" t="s">
        <v>43</v>
      </c>
      <c r="D81" s="51" t="s">
        <v>87</v>
      </c>
      <c r="E81" s="80">
        <f t="shared" si="23"/>
        <v>4817700</v>
      </c>
      <c r="F81" s="85">
        <f>4237700+580000</f>
        <v>4817700</v>
      </c>
      <c r="G81" s="82">
        <v>0</v>
      </c>
      <c r="H81" s="82">
        <f>77300</f>
        <v>77300</v>
      </c>
      <c r="I81" s="82">
        <v>0</v>
      </c>
      <c r="J81" s="80">
        <f t="shared" si="24"/>
        <v>0</v>
      </c>
      <c r="K81" s="82">
        <v>0</v>
      </c>
      <c r="L81" s="82">
        <v>0</v>
      </c>
      <c r="M81" s="82">
        <v>0</v>
      </c>
      <c r="N81" s="82">
        <v>0</v>
      </c>
      <c r="O81" s="82">
        <v>0</v>
      </c>
      <c r="P81" s="80">
        <f t="shared" si="25"/>
        <v>4817700</v>
      </c>
    </row>
    <row r="82" spans="1:16" ht="116.25" hidden="1" customHeight="1" x14ac:dyDescent="0.7">
      <c r="A82" s="210" t="s">
        <v>639</v>
      </c>
      <c r="B82" s="71">
        <v>8110</v>
      </c>
      <c r="C82" s="70" t="s">
        <v>532</v>
      </c>
      <c r="D82" s="51" t="s">
        <v>533</v>
      </c>
      <c r="E82" s="80">
        <f t="shared" si="23"/>
        <v>0</v>
      </c>
      <c r="F82" s="85">
        <v>0</v>
      </c>
      <c r="G82" s="85">
        <v>0</v>
      </c>
      <c r="H82" s="85">
        <v>0</v>
      </c>
      <c r="I82" s="85">
        <v>0</v>
      </c>
      <c r="J82" s="80">
        <f t="shared" si="24"/>
        <v>0</v>
      </c>
      <c r="K82" s="82">
        <f>O82</f>
        <v>0</v>
      </c>
      <c r="L82" s="85">
        <v>0</v>
      </c>
      <c r="M82" s="85">
        <v>0</v>
      </c>
      <c r="N82" s="85">
        <v>0</v>
      </c>
      <c r="O82" s="82">
        <v>0</v>
      </c>
      <c r="P82" s="80">
        <f t="shared" si="25"/>
        <v>0</v>
      </c>
    </row>
    <row r="83" spans="1:16" ht="116.25" customHeight="1" x14ac:dyDescent="0.7">
      <c r="A83" s="53" t="s">
        <v>180</v>
      </c>
      <c r="B83" s="53" t="s">
        <v>154</v>
      </c>
      <c r="C83" s="53" t="s">
        <v>154</v>
      </c>
      <c r="D83" s="54" t="s">
        <v>181</v>
      </c>
      <c r="E83" s="78">
        <f>E84</f>
        <v>8356300</v>
      </c>
      <c r="F83" s="79">
        <f t="shared" ref="F83:P83" si="27">F84</f>
        <v>8356300</v>
      </c>
      <c r="G83" s="79">
        <f t="shared" si="27"/>
        <v>6800200</v>
      </c>
      <c r="H83" s="79">
        <f t="shared" si="27"/>
        <v>0</v>
      </c>
      <c r="I83" s="79">
        <f>I84</f>
        <v>0</v>
      </c>
      <c r="J83" s="78">
        <f t="shared" si="27"/>
        <v>418200</v>
      </c>
      <c r="K83" s="79">
        <f t="shared" si="27"/>
        <v>0</v>
      </c>
      <c r="L83" s="79">
        <f t="shared" si="27"/>
        <v>418200</v>
      </c>
      <c r="M83" s="79">
        <f t="shared" si="27"/>
        <v>342800</v>
      </c>
      <c r="N83" s="79">
        <f t="shared" si="27"/>
        <v>0</v>
      </c>
      <c r="O83" s="79">
        <f t="shared" si="27"/>
        <v>0</v>
      </c>
      <c r="P83" s="78">
        <f t="shared" si="27"/>
        <v>8774500</v>
      </c>
    </row>
    <row r="84" spans="1:16" ht="116.25" customHeight="1" x14ac:dyDescent="0.7">
      <c r="A84" s="53" t="s">
        <v>182</v>
      </c>
      <c r="B84" s="53" t="s">
        <v>154</v>
      </c>
      <c r="C84" s="53" t="s">
        <v>154</v>
      </c>
      <c r="D84" s="54" t="s">
        <v>181</v>
      </c>
      <c r="E84" s="78">
        <f>SUM(E85:E93)</f>
        <v>8356300</v>
      </c>
      <c r="F84" s="79">
        <f>SUM(F85:F93)</f>
        <v>8356300</v>
      </c>
      <c r="G84" s="79">
        <f t="shared" ref="G84:I84" si="28">SUM(G85:G93)</f>
        <v>6800200</v>
      </c>
      <c r="H84" s="79">
        <f t="shared" si="28"/>
        <v>0</v>
      </c>
      <c r="I84" s="79">
        <f t="shared" si="28"/>
        <v>0</v>
      </c>
      <c r="J84" s="78">
        <f>SUM(J85:J93)</f>
        <v>418200</v>
      </c>
      <c r="K84" s="79">
        <f>SUM(K85:K93)</f>
        <v>0</v>
      </c>
      <c r="L84" s="79">
        <f t="shared" ref="L84:O84" si="29">SUM(L85:L93)</f>
        <v>418200</v>
      </c>
      <c r="M84" s="79">
        <f t="shared" si="29"/>
        <v>342800</v>
      </c>
      <c r="N84" s="79">
        <f t="shared" si="29"/>
        <v>0</v>
      </c>
      <c r="O84" s="79">
        <f t="shared" si="29"/>
        <v>0</v>
      </c>
      <c r="P84" s="78">
        <f>SUM(P85:P93)</f>
        <v>8774500</v>
      </c>
    </row>
    <row r="85" spans="1:16" ht="165" customHeight="1" x14ac:dyDescent="0.7">
      <c r="A85" s="50" t="s">
        <v>183</v>
      </c>
      <c r="B85" s="50" t="s">
        <v>76</v>
      </c>
      <c r="C85" s="50" t="s">
        <v>21</v>
      </c>
      <c r="D85" s="51" t="s">
        <v>388</v>
      </c>
      <c r="E85" s="80">
        <f t="shared" ref="E85:E93" si="30">F85+I85</f>
        <v>498400</v>
      </c>
      <c r="F85" s="82">
        <f>498400</f>
        <v>498400</v>
      </c>
      <c r="G85" s="82">
        <f>408500</f>
        <v>408500</v>
      </c>
      <c r="H85" s="82">
        <v>0</v>
      </c>
      <c r="I85" s="82">
        <v>0</v>
      </c>
      <c r="J85" s="80">
        <f t="shared" ref="J85:J104" si="31">L85+O85</f>
        <v>0</v>
      </c>
      <c r="K85" s="82">
        <v>0</v>
      </c>
      <c r="L85" s="82">
        <v>0</v>
      </c>
      <c r="M85" s="82">
        <v>0</v>
      </c>
      <c r="N85" s="82">
        <v>0</v>
      </c>
      <c r="O85" s="82">
        <v>0</v>
      </c>
      <c r="P85" s="80">
        <f t="shared" ref="P85:P90" si="32">E85+J85</f>
        <v>498400</v>
      </c>
    </row>
    <row r="86" spans="1:16" ht="116.25" customHeight="1" x14ac:dyDescent="0.7">
      <c r="A86" s="50" t="s">
        <v>409</v>
      </c>
      <c r="B86" s="50" t="s">
        <v>410</v>
      </c>
      <c r="C86" s="50" t="s">
        <v>24</v>
      </c>
      <c r="D86" s="51" t="s">
        <v>459</v>
      </c>
      <c r="E86" s="80">
        <f t="shared" si="30"/>
        <v>6303400</v>
      </c>
      <c r="F86" s="85">
        <f>6303400</f>
        <v>6303400</v>
      </c>
      <c r="G86" s="85">
        <f>5150300</f>
        <v>5150300</v>
      </c>
      <c r="H86" s="82">
        <v>0</v>
      </c>
      <c r="I86" s="82">
        <v>0</v>
      </c>
      <c r="J86" s="80">
        <f t="shared" si="31"/>
        <v>418200</v>
      </c>
      <c r="K86" s="82">
        <v>0</v>
      </c>
      <c r="L86" s="85">
        <f>418200</f>
        <v>418200</v>
      </c>
      <c r="M86" s="85">
        <f>342800</f>
        <v>342800</v>
      </c>
      <c r="N86" s="82">
        <v>0</v>
      </c>
      <c r="O86" s="82">
        <v>0</v>
      </c>
      <c r="P86" s="80">
        <f t="shared" si="32"/>
        <v>6721600</v>
      </c>
    </row>
    <row r="87" spans="1:16" ht="116.25" customHeight="1" x14ac:dyDescent="0.7">
      <c r="A87" s="50" t="s">
        <v>184</v>
      </c>
      <c r="B87" s="50" t="s">
        <v>185</v>
      </c>
      <c r="C87" s="50" t="s">
        <v>34</v>
      </c>
      <c r="D87" s="51" t="s">
        <v>8</v>
      </c>
      <c r="E87" s="80">
        <f t="shared" si="30"/>
        <v>289800</v>
      </c>
      <c r="F87" s="85">
        <f>289800</f>
        <v>289800</v>
      </c>
      <c r="G87" s="85">
        <f>229400</f>
        <v>229400</v>
      </c>
      <c r="H87" s="82">
        <v>0</v>
      </c>
      <c r="I87" s="82">
        <v>0</v>
      </c>
      <c r="J87" s="80">
        <f t="shared" si="31"/>
        <v>0</v>
      </c>
      <c r="K87" s="82">
        <v>0</v>
      </c>
      <c r="L87" s="82">
        <v>0</v>
      </c>
      <c r="M87" s="82">
        <v>0</v>
      </c>
      <c r="N87" s="82">
        <v>0</v>
      </c>
      <c r="O87" s="82">
        <v>0</v>
      </c>
      <c r="P87" s="80">
        <f t="shared" si="32"/>
        <v>289800</v>
      </c>
    </row>
    <row r="88" spans="1:16" ht="153.75" customHeight="1" x14ac:dyDescent="0.7">
      <c r="A88" s="50" t="s">
        <v>186</v>
      </c>
      <c r="B88" s="50" t="s">
        <v>187</v>
      </c>
      <c r="C88" s="50" t="s">
        <v>16</v>
      </c>
      <c r="D88" s="51" t="s">
        <v>188</v>
      </c>
      <c r="E88" s="80">
        <f t="shared" si="30"/>
        <v>704200</v>
      </c>
      <c r="F88" s="85">
        <f>704200</f>
        <v>704200</v>
      </c>
      <c r="G88" s="85">
        <f>569000</f>
        <v>569000</v>
      </c>
      <c r="H88" s="82">
        <v>0</v>
      </c>
      <c r="I88" s="82">
        <v>0</v>
      </c>
      <c r="J88" s="80">
        <f t="shared" si="31"/>
        <v>0</v>
      </c>
      <c r="K88" s="82">
        <v>0</v>
      </c>
      <c r="L88" s="82">
        <v>0</v>
      </c>
      <c r="M88" s="82">
        <v>0</v>
      </c>
      <c r="N88" s="82">
        <v>0</v>
      </c>
      <c r="O88" s="82">
        <v>0</v>
      </c>
      <c r="P88" s="80">
        <f t="shared" si="32"/>
        <v>704200</v>
      </c>
    </row>
    <row r="89" spans="1:16" ht="116.25" customHeight="1" x14ac:dyDescent="0.7">
      <c r="A89" s="50" t="s">
        <v>189</v>
      </c>
      <c r="B89" s="50" t="s">
        <v>190</v>
      </c>
      <c r="C89" s="50" t="s">
        <v>35</v>
      </c>
      <c r="D89" s="51" t="s">
        <v>2</v>
      </c>
      <c r="E89" s="80">
        <f t="shared" si="30"/>
        <v>560500</v>
      </c>
      <c r="F89" s="82">
        <f>560500</f>
        <v>560500</v>
      </c>
      <c r="G89" s="82">
        <f>443000</f>
        <v>443000</v>
      </c>
      <c r="H89" s="82">
        <v>0</v>
      </c>
      <c r="I89" s="82">
        <v>0</v>
      </c>
      <c r="J89" s="80">
        <f t="shared" si="31"/>
        <v>0</v>
      </c>
      <c r="K89" s="82">
        <v>0</v>
      </c>
      <c r="L89" s="82">
        <v>0</v>
      </c>
      <c r="M89" s="82">
        <v>0</v>
      </c>
      <c r="N89" s="82">
        <v>0</v>
      </c>
      <c r="O89" s="82">
        <v>0</v>
      </c>
      <c r="P89" s="80">
        <f t="shared" si="32"/>
        <v>560500</v>
      </c>
    </row>
    <row r="90" spans="1:16" ht="116.25" hidden="1" customHeight="1" x14ac:dyDescent="0.7">
      <c r="A90" s="116" t="s">
        <v>191</v>
      </c>
      <c r="B90" s="50" t="s">
        <v>192</v>
      </c>
      <c r="C90" s="50" t="s">
        <v>35</v>
      </c>
      <c r="D90" s="51" t="s">
        <v>3</v>
      </c>
      <c r="E90" s="80">
        <f t="shared" si="30"/>
        <v>0</v>
      </c>
      <c r="F90" s="85"/>
      <c r="G90" s="82"/>
      <c r="H90" s="82"/>
      <c r="I90" s="82">
        <v>0</v>
      </c>
      <c r="J90" s="80">
        <f t="shared" si="31"/>
        <v>0</v>
      </c>
      <c r="K90" s="82">
        <v>0</v>
      </c>
      <c r="L90" s="82">
        <v>0</v>
      </c>
      <c r="M90" s="82">
        <v>0</v>
      </c>
      <c r="N90" s="82">
        <v>0</v>
      </c>
      <c r="O90" s="82">
        <v>0</v>
      </c>
      <c r="P90" s="80">
        <f t="shared" si="32"/>
        <v>0</v>
      </c>
    </row>
    <row r="91" spans="1:16" ht="116.25" hidden="1" customHeight="1" x14ac:dyDescent="0.7">
      <c r="A91" s="120">
        <v>1017324</v>
      </c>
      <c r="B91" s="74" t="s">
        <v>569</v>
      </c>
      <c r="C91" s="75" t="s">
        <v>479</v>
      </c>
      <c r="D91" s="72" t="s">
        <v>570</v>
      </c>
      <c r="E91" s="80">
        <f t="shared" si="30"/>
        <v>0</v>
      </c>
      <c r="F91" s="82"/>
      <c r="G91" s="82"/>
      <c r="H91" s="82"/>
      <c r="I91" s="82">
        <v>0</v>
      </c>
      <c r="J91" s="80">
        <f>L91+O91</f>
        <v>0</v>
      </c>
      <c r="K91" s="82">
        <f>O91</f>
        <v>0</v>
      </c>
      <c r="L91" s="82">
        <v>0</v>
      </c>
      <c r="M91" s="82">
        <v>0</v>
      </c>
      <c r="N91" s="82">
        <v>0</v>
      </c>
      <c r="O91" s="82">
        <v>0</v>
      </c>
      <c r="P91" s="80">
        <f>E91+J91</f>
        <v>0</v>
      </c>
    </row>
    <row r="92" spans="1:16" ht="116.25" hidden="1" customHeight="1" x14ac:dyDescent="0.7">
      <c r="A92" s="117">
        <v>1017366</v>
      </c>
      <c r="B92" s="74" t="s">
        <v>494</v>
      </c>
      <c r="C92" s="75" t="s">
        <v>37</v>
      </c>
      <c r="D92" s="72" t="s">
        <v>495</v>
      </c>
      <c r="E92" s="80">
        <f t="shared" si="30"/>
        <v>0</v>
      </c>
      <c r="F92" s="82"/>
      <c r="G92" s="82"/>
      <c r="H92" s="82"/>
      <c r="I92" s="82">
        <v>0</v>
      </c>
      <c r="J92" s="80">
        <f>L92+O92</f>
        <v>0</v>
      </c>
      <c r="K92" s="82">
        <v>0</v>
      </c>
      <c r="L92" s="82">
        <v>0</v>
      </c>
      <c r="M92" s="82">
        <v>0</v>
      </c>
      <c r="N92" s="82">
        <v>0</v>
      </c>
      <c r="O92" s="82">
        <v>0</v>
      </c>
      <c r="P92" s="80">
        <f>E92+J92</f>
        <v>0</v>
      </c>
    </row>
    <row r="93" spans="1:16" ht="116.25" hidden="1" customHeight="1" x14ac:dyDescent="0.7">
      <c r="A93" s="210" t="s">
        <v>538</v>
      </c>
      <c r="B93" s="71">
        <v>8110</v>
      </c>
      <c r="C93" s="70" t="s">
        <v>532</v>
      </c>
      <c r="D93" s="51" t="s">
        <v>533</v>
      </c>
      <c r="E93" s="80">
        <f t="shared" si="30"/>
        <v>0</v>
      </c>
      <c r="F93" s="85">
        <v>0</v>
      </c>
      <c r="G93" s="85">
        <v>0</v>
      </c>
      <c r="H93" s="85">
        <v>0</v>
      </c>
      <c r="I93" s="85">
        <v>0</v>
      </c>
      <c r="J93" s="80">
        <f t="shared" ref="J93" si="33">L93+O93</f>
        <v>0</v>
      </c>
      <c r="K93" s="82">
        <f>O93</f>
        <v>0</v>
      </c>
      <c r="L93" s="85">
        <v>0</v>
      </c>
      <c r="M93" s="85">
        <v>0</v>
      </c>
      <c r="N93" s="85">
        <v>0</v>
      </c>
      <c r="O93" s="82">
        <v>0</v>
      </c>
      <c r="P93" s="80">
        <f t="shared" ref="P93" si="34">E93+J93</f>
        <v>0</v>
      </c>
    </row>
    <row r="94" spans="1:16" ht="146.25" customHeight="1" x14ac:dyDescent="0.7">
      <c r="A94" s="53" t="s">
        <v>94</v>
      </c>
      <c r="B94" s="53" t="s">
        <v>154</v>
      </c>
      <c r="C94" s="53"/>
      <c r="D94" s="54" t="s">
        <v>193</v>
      </c>
      <c r="E94" s="78">
        <f>E95</f>
        <v>5599300</v>
      </c>
      <c r="F94" s="79">
        <f t="shared" ref="F94:P94" si="35">F95</f>
        <v>5599300</v>
      </c>
      <c r="G94" s="79">
        <f t="shared" si="35"/>
        <v>3913500</v>
      </c>
      <c r="H94" s="79">
        <f t="shared" si="35"/>
        <v>0</v>
      </c>
      <c r="I94" s="79">
        <f t="shared" si="35"/>
        <v>0</v>
      </c>
      <c r="J94" s="80">
        <f t="shared" si="31"/>
        <v>0</v>
      </c>
      <c r="K94" s="79">
        <f t="shared" si="35"/>
        <v>0</v>
      </c>
      <c r="L94" s="79">
        <f t="shared" si="35"/>
        <v>0</v>
      </c>
      <c r="M94" s="79">
        <f t="shared" si="35"/>
        <v>0</v>
      </c>
      <c r="N94" s="79">
        <f t="shared" si="35"/>
        <v>0</v>
      </c>
      <c r="O94" s="79">
        <f t="shared" si="35"/>
        <v>0</v>
      </c>
      <c r="P94" s="78">
        <f t="shared" si="35"/>
        <v>5599300</v>
      </c>
    </row>
    <row r="95" spans="1:16" ht="146.25" customHeight="1" x14ac:dyDescent="0.7">
      <c r="A95" s="53" t="s">
        <v>95</v>
      </c>
      <c r="B95" s="53" t="s">
        <v>154</v>
      </c>
      <c r="C95" s="53" t="s">
        <v>154</v>
      </c>
      <c r="D95" s="54" t="s">
        <v>193</v>
      </c>
      <c r="E95" s="78">
        <f>SUM(E96:E104)</f>
        <v>5599300</v>
      </c>
      <c r="F95" s="79">
        <f>SUM(F96:F104)</f>
        <v>5599300</v>
      </c>
      <c r="G95" s="79">
        <f>SUM(G96:G104)</f>
        <v>3913500</v>
      </c>
      <c r="H95" s="79">
        <f>SUM(H96:H104)</f>
        <v>0</v>
      </c>
      <c r="I95" s="79">
        <f>SUM(I96:I104)</f>
        <v>0</v>
      </c>
      <c r="J95" s="80">
        <f>L95+O95</f>
        <v>0</v>
      </c>
      <c r="K95" s="79">
        <f t="shared" ref="K95:P95" si="36">SUM(K96:K104)</f>
        <v>0</v>
      </c>
      <c r="L95" s="79">
        <f t="shared" si="36"/>
        <v>0</v>
      </c>
      <c r="M95" s="79">
        <f t="shared" si="36"/>
        <v>0</v>
      </c>
      <c r="N95" s="79">
        <f t="shared" si="36"/>
        <v>0</v>
      </c>
      <c r="O95" s="79">
        <f t="shared" si="36"/>
        <v>0</v>
      </c>
      <c r="P95" s="78">
        <f t="shared" si="36"/>
        <v>5599300</v>
      </c>
    </row>
    <row r="96" spans="1:16" ht="172.5" customHeight="1" x14ac:dyDescent="0.7">
      <c r="A96" s="50" t="s">
        <v>96</v>
      </c>
      <c r="B96" s="50" t="s">
        <v>76</v>
      </c>
      <c r="C96" s="50" t="s">
        <v>21</v>
      </c>
      <c r="D96" s="51" t="s">
        <v>388</v>
      </c>
      <c r="E96" s="80">
        <f t="shared" ref="E96:E104" si="37">F96+I96</f>
        <v>1648300</v>
      </c>
      <c r="F96" s="99">
        <f>1648300</f>
        <v>1648300</v>
      </c>
      <c r="G96" s="81">
        <f>1330600</f>
        <v>1330600</v>
      </c>
      <c r="H96" s="81">
        <v>0</v>
      </c>
      <c r="I96" s="81">
        <v>0</v>
      </c>
      <c r="J96" s="80">
        <f t="shared" si="31"/>
        <v>0</v>
      </c>
      <c r="K96" s="82">
        <v>0</v>
      </c>
      <c r="L96" s="82">
        <v>0</v>
      </c>
      <c r="M96" s="82">
        <v>0</v>
      </c>
      <c r="N96" s="82">
        <v>0</v>
      </c>
      <c r="O96" s="82">
        <v>0</v>
      </c>
      <c r="P96" s="80">
        <f t="shared" ref="P96:P102" si="38">E96+J96</f>
        <v>1648300</v>
      </c>
    </row>
    <row r="97" spans="1:16" ht="116.25" customHeight="1" x14ac:dyDescent="0.7">
      <c r="A97" s="98" t="s">
        <v>97</v>
      </c>
      <c r="B97" s="50" t="s">
        <v>65</v>
      </c>
      <c r="C97" s="50" t="s">
        <v>29</v>
      </c>
      <c r="D97" s="51" t="s">
        <v>157</v>
      </c>
      <c r="E97" s="80">
        <f t="shared" si="37"/>
        <v>15000</v>
      </c>
      <c r="F97" s="81">
        <f>15000</f>
        <v>15000</v>
      </c>
      <c r="G97" s="81">
        <v>0</v>
      </c>
      <c r="H97" s="81">
        <v>0</v>
      </c>
      <c r="I97" s="81">
        <v>0</v>
      </c>
      <c r="J97" s="80">
        <f t="shared" si="31"/>
        <v>0</v>
      </c>
      <c r="K97" s="82">
        <v>0</v>
      </c>
      <c r="L97" s="82">
        <v>0</v>
      </c>
      <c r="M97" s="82">
        <v>0</v>
      </c>
      <c r="N97" s="82">
        <v>0</v>
      </c>
      <c r="O97" s="82">
        <v>0</v>
      </c>
      <c r="P97" s="80">
        <f t="shared" si="38"/>
        <v>15000</v>
      </c>
    </row>
    <row r="98" spans="1:16" ht="116.25" customHeight="1" x14ac:dyDescent="0.7">
      <c r="A98" s="50" t="s">
        <v>98</v>
      </c>
      <c r="B98" s="50" t="s">
        <v>66</v>
      </c>
      <c r="C98" s="50" t="s">
        <v>29</v>
      </c>
      <c r="D98" s="51" t="s">
        <v>133</v>
      </c>
      <c r="E98" s="80">
        <f t="shared" si="37"/>
        <v>217800</v>
      </c>
      <c r="F98" s="81">
        <f>217800</f>
        <v>217800</v>
      </c>
      <c r="G98" s="81">
        <v>0</v>
      </c>
      <c r="H98" s="81">
        <v>0</v>
      </c>
      <c r="I98" s="81">
        <v>0</v>
      </c>
      <c r="J98" s="80">
        <f t="shared" si="31"/>
        <v>0</v>
      </c>
      <c r="K98" s="82">
        <v>0</v>
      </c>
      <c r="L98" s="82">
        <v>0</v>
      </c>
      <c r="M98" s="82">
        <v>0</v>
      </c>
      <c r="N98" s="82">
        <v>0</v>
      </c>
      <c r="O98" s="82">
        <v>0</v>
      </c>
      <c r="P98" s="80">
        <f t="shared" si="38"/>
        <v>217800</v>
      </c>
    </row>
    <row r="99" spans="1:16" ht="116.25" customHeight="1" x14ac:dyDescent="0.7">
      <c r="A99" s="50" t="s">
        <v>99</v>
      </c>
      <c r="B99" s="50" t="s">
        <v>194</v>
      </c>
      <c r="C99" s="50" t="s">
        <v>36</v>
      </c>
      <c r="D99" s="51" t="s">
        <v>60</v>
      </c>
      <c r="E99" s="80">
        <f t="shared" si="37"/>
        <v>14300</v>
      </c>
      <c r="F99" s="81">
        <f>14300</f>
        <v>14300</v>
      </c>
      <c r="G99" s="81">
        <v>0</v>
      </c>
      <c r="H99" s="81">
        <v>0</v>
      </c>
      <c r="I99" s="81">
        <v>0</v>
      </c>
      <c r="J99" s="80">
        <f t="shared" si="31"/>
        <v>0</v>
      </c>
      <c r="K99" s="82">
        <v>0</v>
      </c>
      <c r="L99" s="82">
        <v>0</v>
      </c>
      <c r="M99" s="82">
        <v>0</v>
      </c>
      <c r="N99" s="82">
        <v>0</v>
      </c>
      <c r="O99" s="82">
        <v>0</v>
      </c>
      <c r="P99" s="80">
        <f t="shared" si="38"/>
        <v>14300</v>
      </c>
    </row>
    <row r="100" spans="1:16" ht="116.25" customHeight="1" x14ac:dyDescent="0.7">
      <c r="A100" s="50" t="s">
        <v>100</v>
      </c>
      <c r="B100" s="50" t="s">
        <v>195</v>
      </c>
      <c r="C100" s="50" t="s">
        <v>36</v>
      </c>
      <c r="D100" s="51" t="s">
        <v>63</v>
      </c>
      <c r="E100" s="80">
        <f t="shared" si="37"/>
        <v>178100</v>
      </c>
      <c r="F100" s="99">
        <f>178100</f>
        <v>178100</v>
      </c>
      <c r="G100" s="81">
        <v>0</v>
      </c>
      <c r="H100" s="81">
        <v>0</v>
      </c>
      <c r="I100" s="81">
        <v>0</v>
      </c>
      <c r="J100" s="80">
        <f t="shared" si="31"/>
        <v>0</v>
      </c>
      <c r="K100" s="82">
        <v>0</v>
      </c>
      <c r="L100" s="82">
        <v>0</v>
      </c>
      <c r="M100" s="82">
        <v>0</v>
      </c>
      <c r="N100" s="82">
        <v>0</v>
      </c>
      <c r="O100" s="82">
        <v>0</v>
      </c>
      <c r="P100" s="80">
        <f t="shared" si="38"/>
        <v>178100</v>
      </c>
    </row>
    <row r="101" spans="1:16" ht="116.25" customHeight="1" x14ac:dyDescent="0.7">
      <c r="A101" s="98" t="s">
        <v>110</v>
      </c>
      <c r="B101" s="50" t="s">
        <v>196</v>
      </c>
      <c r="C101" s="50" t="s">
        <v>36</v>
      </c>
      <c r="D101" s="150" t="s">
        <v>61</v>
      </c>
      <c r="E101" s="80">
        <f t="shared" si="37"/>
        <v>2954400</v>
      </c>
      <c r="F101" s="99">
        <f>2954400</f>
        <v>2954400</v>
      </c>
      <c r="G101" s="81">
        <f>2122800</f>
        <v>2122800</v>
      </c>
      <c r="H101" s="81">
        <v>0</v>
      </c>
      <c r="I101" s="81">
        <v>0</v>
      </c>
      <c r="J101" s="80">
        <f t="shared" si="31"/>
        <v>0</v>
      </c>
      <c r="K101" s="82">
        <v>0</v>
      </c>
      <c r="L101" s="82">
        <v>0</v>
      </c>
      <c r="M101" s="82">
        <v>0</v>
      </c>
      <c r="N101" s="82">
        <v>0</v>
      </c>
      <c r="O101" s="82">
        <v>0</v>
      </c>
      <c r="P101" s="80">
        <f t="shared" si="38"/>
        <v>2954400</v>
      </c>
    </row>
    <row r="102" spans="1:16" ht="116.25" hidden="1" customHeight="1" x14ac:dyDescent="0.7">
      <c r="A102" s="209" t="s">
        <v>432</v>
      </c>
      <c r="B102" s="50" t="s">
        <v>433</v>
      </c>
      <c r="C102" s="50" t="s">
        <v>36</v>
      </c>
      <c r="D102" s="51" t="s">
        <v>434</v>
      </c>
      <c r="E102" s="80">
        <f t="shared" si="37"/>
        <v>0</v>
      </c>
      <c r="F102" s="81">
        <v>0</v>
      </c>
      <c r="G102" s="81">
        <v>0</v>
      </c>
      <c r="H102" s="81">
        <v>0</v>
      </c>
      <c r="I102" s="81">
        <v>0</v>
      </c>
      <c r="J102" s="80">
        <f t="shared" si="31"/>
        <v>0</v>
      </c>
      <c r="K102" s="82">
        <v>0</v>
      </c>
      <c r="L102" s="82">
        <v>0</v>
      </c>
      <c r="M102" s="82">
        <v>0</v>
      </c>
      <c r="N102" s="82">
        <v>0</v>
      </c>
      <c r="O102" s="82">
        <v>0</v>
      </c>
      <c r="P102" s="80">
        <f t="shared" si="38"/>
        <v>0</v>
      </c>
    </row>
    <row r="103" spans="1:16" ht="209.25" customHeight="1" x14ac:dyDescent="0.7">
      <c r="A103" s="50" t="s">
        <v>111</v>
      </c>
      <c r="B103" s="50" t="s">
        <v>197</v>
      </c>
      <c r="C103" s="50" t="s">
        <v>36</v>
      </c>
      <c r="D103" s="51" t="s">
        <v>198</v>
      </c>
      <c r="E103" s="80">
        <f t="shared" si="37"/>
        <v>571400</v>
      </c>
      <c r="F103" s="81">
        <f>571400</f>
        <v>571400</v>
      </c>
      <c r="G103" s="81">
        <f>460100</f>
        <v>460100</v>
      </c>
      <c r="H103" s="81">
        <v>0</v>
      </c>
      <c r="I103" s="81">
        <v>0</v>
      </c>
      <c r="J103" s="80">
        <f t="shared" si="31"/>
        <v>0</v>
      </c>
      <c r="K103" s="82">
        <v>0</v>
      </c>
      <c r="L103" s="82">
        <v>0</v>
      </c>
      <c r="M103" s="82">
        <v>0</v>
      </c>
      <c r="N103" s="82">
        <v>0</v>
      </c>
      <c r="O103" s="82">
        <v>0</v>
      </c>
      <c r="P103" s="80">
        <f>E103+J103</f>
        <v>571400</v>
      </c>
    </row>
    <row r="104" spans="1:16" ht="150.75" hidden="1" x14ac:dyDescent="0.7">
      <c r="A104" s="120">
        <v>1118110</v>
      </c>
      <c r="B104" s="71">
        <v>8110</v>
      </c>
      <c r="C104" s="70" t="s">
        <v>532</v>
      </c>
      <c r="D104" s="51" t="s">
        <v>533</v>
      </c>
      <c r="E104" s="80">
        <f t="shared" si="37"/>
        <v>0</v>
      </c>
      <c r="F104" s="81"/>
      <c r="G104" s="81"/>
      <c r="H104" s="81"/>
      <c r="I104" s="81">
        <v>0</v>
      </c>
      <c r="J104" s="80">
        <f t="shared" si="31"/>
        <v>0</v>
      </c>
      <c r="K104" s="82">
        <v>0</v>
      </c>
      <c r="L104" s="82">
        <v>0</v>
      </c>
      <c r="M104" s="82">
        <v>0</v>
      </c>
      <c r="N104" s="82">
        <v>0</v>
      </c>
      <c r="O104" s="82">
        <v>0</v>
      </c>
      <c r="P104" s="80">
        <f>E104+J104</f>
        <v>0</v>
      </c>
    </row>
    <row r="105" spans="1:16" ht="131.25" customHeight="1" x14ac:dyDescent="0.7">
      <c r="A105" s="53" t="s">
        <v>199</v>
      </c>
      <c r="B105" s="53" t="s">
        <v>154</v>
      </c>
      <c r="C105" s="53" t="s">
        <v>154</v>
      </c>
      <c r="D105" s="54" t="s">
        <v>200</v>
      </c>
      <c r="E105" s="78">
        <f>E106</f>
        <v>10342600</v>
      </c>
      <c r="F105" s="84">
        <f t="shared" ref="F105:P105" si="39">F106</f>
        <v>10342600</v>
      </c>
      <c r="G105" s="84">
        <f t="shared" si="39"/>
        <v>6897900</v>
      </c>
      <c r="H105" s="84">
        <f t="shared" si="39"/>
        <v>0</v>
      </c>
      <c r="I105" s="84">
        <f t="shared" si="39"/>
        <v>0</v>
      </c>
      <c r="J105" s="78">
        <f t="shared" si="39"/>
        <v>0</v>
      </c>
      <c r="K105" s="84">
        <f t="shared" si="39"/>
        <v>0</v>
      </c>
      <c r="L105" s="84">
        <f t="shared" si="39"/>
        <v>0</v>
      </c>
      <c r="M105" s="84">
        <f t="shared" si="39"/>
        <v>0</v>
      </c>
      <c r="N105" s="84">
        <f t="shared" si="39"/>
        <v>0</v>
      </c>
      <c r="O105" s="84">
        <f t="shared" si="39"/>
        <v>0</v>
      </c>
      <c r="P105" s="78">
        <f t="shared" si="39"/>
        <v>10342600</v>
      </c>
    </row>
    <row r="106" spans="1:16" ht="131.25" customHeight="1" x14ac:dyDescent="0.7">
      <c r="A106" s="53" t="s">
        <v>201</v>
      </c>
      <c r="B106" s="53" t="s">
        <v>154</v>
      </c>
      <c r="C106" s="53" t="s">
        <v>154</v>
      </c>
      <c r="D106" s="54" t="s">
        <v>200</v>
      </c>
      <c r="E106" s="78">
        <f>SUM(E107:E122)</f>
        <v>10342600</v>
      </c>
      <c r="F106" s="84">
        <f>SUM(F107:F122)</f>
        <v>10342600</v>
      </c>
      <c r="G106" s="84">
        <f t="shared" ref="G106:I106" si="40">SUM(G107:G122)</f>
        <v>6897900</v>
      </c>
      <c r="H106" s="84">
        <f t="shared" si="40"/>
        <v>0</v>
      </c>
      <c r="I106" s="84">
        <f t="shared" si="40"/>
        <v>0</v>
      </c>
      <c r="J106" s="78">
        <f>SUM(J107:J122)</f>
        <v>0</v>
      </c>
      <c r="K106" s="84">
        <f>SUM(K107:K122)</f>
        <v>0</v>
      </c>
      <c r="L106" s="84">
        <f t="shared" ref="L106:O106" si="41">SUM(L107:L122)</f>
        <v>0</v>
      </c>
      <c r="M106" s="84">
        <f t="shared" si="41"/>
        <v>0</v>
      </c>
      <c r="N106" s="84">
        <f t="shared" si="41"/>
        <v>0</v>
      </c>
      <c r="O106" s="84">
        <f t="shared" si="41"/>
        <v>0</v>
      </c>
      <c r="P106" s="78">
        <f>SUM(P107:P122)</f>
        <v>10342600</v>
      </c>
    </row>
    <row r="107" spans="1:16" ht="161.25" customHeight="1" x14ac:dyDescent="0.7">
      <c r="A107" s="50" t="s">
        <v>202</v>
      </c>
      <c r="B107" s="50" t="s">
        <v>76</v>
      </c>
      <c r="C107" s="50" t="s">
        <v>21</v>
      </c>
      <c r="D107" s="51" t="s">
        <v>388</v>
      </c>
      <c r="E107" s="80">
        <f t="shared" ref="E107:E121" si="42">F107+I107</f>
        <v>3456100</v>
      </c>
      <c r="F107" s="99">
        <f>3456100</f>
        <v>3456100</v>
      </c>
      <c r="G107" s="81">
        <f>2746800</f>
        <v>2746800</v>
      </c>
      <c r="H107" s="81">
        <v>0</v>
      </c>
      <c r="I107" s="81">
        <v>0</v>
      </c>
      <c r="J107" s="80">
        <f t="shared" ref="J107:J121" si="43">L107+O107</f>
        <v>0</v>
      </c>
      <c r="K107" s="82">
        <v>0</v>
      </c>
      <c r="L107" s="85">
        <v>0</v>
      </c>
      <c r="M107" s="82">
        <v>0</v>
      </c>
      <c r="N107" s="82">
        <v>0</v>
      </c>
      <c r="O107" s="82">
        <v>0</v>
      </c>
      <c r="P107" s="80">
        <f t="shared" ref="P107:P121" si="44">E107+J107</f>
        <v>3456100</v>
      </c>
    </row>
    <row r="108" spans="1:16" ht="104.25" hidden="1" customHeight="1" x14ac:dyDescent="0.7">
      <c r="A108" s="120">
        <v>3113242</v>
      </c>
      <c r="B108" s="50" t="s">
        <v>158</v>
      </c>
      <c r="C108" s="50" t="s">
        <v>43</v>
      </c>
      <c r="D108" s="51" t="s">
        <v>87</v>
      </c>
      <c r="E108" s="80">
        <f t="shared" si="42"/>
        <v>0</v>
      </c>
      <c r="F108" s="99"/>
      <c r="G108" s="81"/>
      <c r="H108" s="81"/>
      <c r="I108" s="81">
        <v>0</v>
      </c>
      <c r="J108" s="80">
        <f t="shared" si="43"/>
        <v>0</v>
      </c>
      <c r="K108" s="85">
        <f t="shared" ref="K108:O108" si="45">742600-742600</f>
        <v>0</v>
      </c>
      <c r="L108" s="85">
        <f t="shared" si="45"/>
        <v>0</v>
      </c>
      <c r="M108" s="85">
        <f t="shared" si="45"/>
        <v>0</v>
      </c>
      <c r="N108" s="85">
        <f t="shared" si="45"/>
        <v>0</v>
      </c>
      <c r="O108" s="85">
        <f t="shared" si="45"/>
        <v>0</v>
      </c>
      <c r="P108" s="80">
        <f t="shared" si="44"/>
        <v>0</v>
      </c>
    </row>
    <row r="109" spans="1:16" ht="116.25" hidden="1" customHeight="1" x14ac:dyDescent="0.7">
      <c r="A109" s="116" t="s">
        <v>203</v>
      </c>
      <c r="B109" s="50" t="s">
        <v>204</v>
      </c>
      <c r="C109" s="50" t="s">
        <v>32</v>
      </c>
      <c r="D109" s="51" t="s">
        <v>88</v>
      </c>
      <c r="E109" s="80">
        <f t="shared" si="42"/>
        <v>0</v>
      </c>
      <c r="F109" s="99"/>
      <c r="G109" s="81"/>
      <c r="H109" s="81"/>
      <c r="I109" s="81">
        <v>0</v>
      </c>
      <c r="J109" s="80">
        <f t="shared" si="43"/>
        <v>0</v>
      </c>
      <c r="K109" s="85">
        <f>742600-742600</f>
        <v>0</v>
      </c>
      <c r="L109" s="85">
        <v>0</v>
      </c>
      <c r="M109" s="85">
        <v>0</v>
      </c>
      <c r="N109" s="85">
        <v>0</v>
      </c>
      <c r="O109" s="85">
        <f>K109</f>
        <v>0</v>
      </c>
      <c r="P109" s="80">
        <f t="shared" si="44"/>
        <v>0</v>
      </c>
    </row>
    <row r="110" spans="1:16" ht="116.25" hidden="1" customHeight="1" x14ac:dyDescent="0.7">
      <c r="A110" s="209" t="s">
        <v>205</v>
      </c>
      <c r="B110" s="50" t="s">
        <v>206</v>
      </c>
      <c r="C110" s="50" t="s">
        <v>33</v>
      </c>
      <c r="D110" s="51" t="s">
        <v>85</v>
      </c>
      <c r="E110" s="80">
        <f t="shared" si="42"/>
        <v>0</v>
      </c>
      <c r="F110" s="82">
        <v>0</v>
      </c>
      <c r="G110" s="82">
        <v>0</v>
      </c>
      <c r="H110" s="82">
        <v>0</v>
      </c>
      <c r="I110" s="82">
        <v>0</v>
      </c>
      <c r="J110" s="80">
        <f t="shared" ref="J110:J111" si="46">K110+N110</f>
        <v>0</v>
      </c>
      <c r="K110" s="85">
        <v>0</v>
      </c>
      <c r="L110" s="85">
        <v>0</v>
      </c>
      <c r="M110" s="85">
        <v>0</v>
      </c>
      <c r="N110" s="85">
        <v>0</v>
      </c>
      <c r="O110" s="85">
        <v>0</v>
      </c>
      <c r="P110" s="80">
        <f t="shared" si="44"/>
        <v>0</v>
      </c>
    </row>
    <row r="111" spans="1:16" ht="116.25" customHeight="1" x14ac:dyDescent="0.7">
      <c r="A111" s="97">
        <v>3116017</v>
      </c>
      <c r="B111" s="71">
        <v>6017</v>
      </c>
      <c r="C111" s="50" t="s">
        <v>33</v>
      </c>
      <c r="D111" s="50" t="s">
        <v>512</v>
      </c>
      <c r="E111" s="80">
        <f t="shared" si="42"/>
        <v>353700</v>
      </c>
      <c r="F111" s="82">
        <f>353700</f>
        <v>353700</v>
      </c>
      <c r="G111" s="85">
        <v>289900</v>
      </c>
      <c r="H111" s="82">
        <v>0</v>
      </c>
      <c r="I111" s="85">
        <v>0</v>
      </c>
      <c r="J111" s="80">
        <f t="shared" si="46"/>
        <v>0</v>
      </c>
      <c r="K111" s="85">
        <f>O111</f>
        <v>0</v>
      </c>
      <c r="L111" s="85">
        <v>0</v>
      </c>
      <c r="M111" s="85">
        <v>0</v>
      </c>
      <c r="N111" s="85">
        <v>0</v>
      </c>
      <c r="O111" s="85">
        <v>0</v>
      </c>
      <c r="P111" s="80">
        <f t="shared" si="44"/>
        <v>353700</v>
      </c>
    </row>
    <row r="112" spans="1:16" ht="116.25" customHeight="1" x14ac:dyDescent="0.7">
      <c r="A112" s="98" t="s">
        <v>207</v>
      </c>
      <c r="B112" s="71">
        <v>6030</v>
      </c>
      <c r="C112" s="50" t="s">
        <v>33</v>
      </c>
      <c r="D112" s="51" t="s">
        <v>9</v>
      </c>
      <c r="E112" s="80">
        <f t="shared" si="42"/>
        <v>4012500</v>
      </c>
      <c r="F112" s="82">
        <v>4012500</v>
      </c>
      <c r="G112" s="85">
        <f>2461900</f>
        <v>2461900</v>
      </c>
      <c r="H112" s="85">
        <v>0</v>
      </c>
      <c r="I112" s="82">
        <v>0</v>
      </c>
      <c r="J112" s="80">
        <f>L112+O112</f>
        <v>0</v>
      </c>
      <c r="K112" s="85">
        <f>O112</f>
        <v>0</v>
      </c>
      <c r="L112" s="85">
        <v>0</v>
      </c>
      <c r="M112" s="82">
        <v>0</v>
      </c>
      <c r="N112" s="82">
        <v>0</v>
      </c>
      <c r="O112" s="85">
        <v>0</v>
      </c>
      <c r="P112" s="80">
        <f t="shared" si="44"/>
        <v>4012500</v>
      </c>
    </row>
    <row r="113" spans="1:16" ht="116.25" customHeight="1" x14ac:dyDescent="0.7">
      <c r="A113" s="98" t="s">
        <v>439</v>
      </c>
      <c r="B113" s="50" t="s">
        <v>440</v>
      </c>
      <c r="C113" s="50" t="s">
        <v>428</v>
      </c>
      <c r="D113" s="51" t="s">
        <v>429</v>
      </c>
      <c r="E113" s="80">
        <f t="shared" si="42"/>
        <v>136200</v>
      </c>
      <c r="F113" s="82">
        <v>136200</v>
      </c>
      <c r="G113" s="85">
        <v>111600</v>
      </c>
      <c r="H113" s="82">
        <v>0</v>
      </c>
      <c r="I113" s="82">
        <v>0</v>
      </c>
      <c r="J113" s="80">
        <f t="shared" si="43"/>
        <v>0</v>
      </c>
      <c r="K113" s="82">
        <v>0</v>
      </c>
      <c r="L113" s="82">
        <v>0</v>
      </c>
      <c r="M113" s="82">
        <v>0</v>
      </c>
      <c r="N113" s="82">
        <v>0</v>
      </c>
      <c r="O113" s="82">
        <v>0</v>
      </c>
      <c r="P113" s="80">
        <f t="shared" si="44"/>
        <v>136200</v>
      </c>
    </row>
    <row r="114" spans="1:16" ht="116.25" hidden="1" customHeight="1" x14ac:dyDescent="0.7">
      <c r="A114" s="97">
        <v>3117210</v>
      </c>
      <c r="B114" s="71">
        <v>7210</v>
      </c>
      <c r="C114" s="70" t="s">
        <v>605</v>
      </c>
      <c r="D114" s="51" t="s">
        <v>606</v>
      </c>
      <c r="E114" s="80">
        <f t="shared" si="42"/>
        <v>0</v>
      </c>
      <c r="F114" s="82">
        <v>0</v>
      </c>
      <c r="G114" s="82">
        <v>0</v>
      </c>
      <c r="H114" s="82">
        <v>0</v>
      </c>
      <c r="I114" s="82">
        <v>0</v>
      </c>
      <c r="J114" s="80">
        <f t="shared" si="43"/>
        <v>0</v>
      </c>
      <c r="K114" s="85">
        <v>0</v>
      </c>
      <c r="L114" s="82">
        <v>0</v>
      </c>
      <c r="M114" s="82">
        <v>0</v>
      </c>
      <c r="N114" s="82">
        <v>0</v>
      </c>
      <c r="O114" s="82">
        <f>K114</f>
        <v>0</v>
      </c>
      <c r="P114" s="80">
        <f t="shared" si="44"/>
        <v>0</v>
      </c>
    </row>
    <row r="115" spans="1:16" ht="116.25" hidden="1" customHeight="1" x14ac:dyDescent="0.7">
      <c r="A115" s="97">
        <v>3117330</v>
      </c>
      <c r="B115" s="71">
        <v>7330</v>
      </c>
      <c r="C115" s="70" t="s">
        <v>479</v>
      </c>
      <c r="D115" s="51" t="s">
        <v>544</v>
      </c>
      <c r="E115" s="80">
        <f t="shared" ref="E115" si="47">F115+I115</f>
        <v>0</v>
      </c>
      <c r="F115" s="82">
        <v>0</v>
      </c>
      <c r="G115" s="82">
        <v>0</v>
      </c>
      <c r="H115" s="82">
        <v>0</v>
      </c>
      <c r="I115" s="82">
        <v>0</v>
      </c>
      <c r="J115" s="80">
        <f t="shared" ref="J115" si="48">L115+O115</f>
        <v>0</v>
      </c>
      <c r="K115" s="85">
        <f>O115</f>
        <v>0</v>
      </c>
      <c r="L115" s="82">
        <v>0</v>
      </c>
      <c r="M115" s="82">
        <v>0</v>
      </c>
      <c r="N115" s="82">
        <v>0</v>
      </c>
      <c r="O115" s="82">
        <f>12126534-4357763-7768771</f>
        <v>0</v>
      </c>
      <c r="P115" s="80">
        <f t="shared" ref="P115" si="49">E115+J115</f>
        <v>0</v>
      </c>
    </row>
    <row r="116" spans="1:16" ht="126.75" hidden="1" customHeight="1" x14ac:dyDescent="0.7">
      <c r="A116" s="101" t="s">
        <v>508</v>
      </c>
      <c r="B116" s="74" t="s">
        <v>494</v>
      </c>
      <c r="C116" s="75" t="s">
        <v>37</v>
      </c>
      <c r="D116" s="72" t="s">
        <v>495</v>
      </c>
      <c r="E116" s="94">
        <f t="shared" si="42"/>
        <v>0</v>
      </c>
      <c r="F116" s="82">
        <v>0</v>
      </c>
      <c r="G116" s="82">
        <v>0</v>
      </c>
      <c r="H116" s="82">
        <v>0</v>
      </c>
      <c r="I116" s="95">
        <v>0</v>
      </c>
      <c r="J116" s="94">
        <f>L116+O116</f>
        <v>0</v>
      </c>
      <c r="K116" s="95">
        <f>160793.4+32159-160793.4-32159</f>
        <v>0</v>
      </c>
      <c r="L116" s="95">
        <v>0</v>
      </c>
      <c r="M116" s="95">
        <v>0</v>
      </c>
      <c r="N116" s="95">
        <v>0</v>
      </c>
      <c r="O116" s="95">
        <f>K116</f>
        <v>0</v>
      </c>
      <c r="P116" s="94">
        <f t="shared" si="44"/>
        <v>0</v>
      </c>
    </row>
    <row r="117" spans="1:16" ht="116.25" hidden="1" customHeight="1" x14ac:dyDescent="0.7">
      <c r="A117" s="98" t="s">
        <v>209</v>
      </c>
      <c r="B117" s="50" t="s">
        <v>210</v>
      </c>
      <c r="C117" s="50" t="s">
        <v>37</v>
      </c>
      <c r="D117" s="51" t="s">
        <v>72</v>
      </c>
      <c r="E117" s="80">
        <f t="shared" si="42"/>
        <v>0</v>
      </c>
      <c r="F117" s="82">
        <v>0</v>
      </c>
      <c r="G117" s="82">
        <v>0</v>
      </c>
      <c r="H117" s="82">
        <v>0</v>
      </c>
      <c r="I117" s="82">
        <v>0</v>
      </c>
      <c r="J117" s="80">
        <f t="shared" si="43"/>
        <v>0</v>
      </c>
      <c r="K117" s="85">
        <f>O117</f>
        <v>0</v>
      </c>
      <c r="L117" s="85">
        <v>0</v>
      </c>
      <c r="M117" s="85">
        <v>0</v>
      </c>
      <c r="N117" s="85">
        <v>0</v>
      </c>
      <c r="O117" s="85">
        <v>0</v>
      </c>
      <c r="P117" s="80">
        <f t="shared" si="44"/>
        <v>0</v>
      </c>
    </row>
    <row r="118" spans="1:16" ht="161.25" hidden="1" customHeight="1" x14ac:dyDescent="0.7">
      <c r="A118" s="98" t="s">
        <v>211</v>
      </c>
      <c r="B118" s="50" t="s">
        <v>212</v>
      </c>
      <c r="C118" s="50" t="s">
        <v>6</v>
      </c>
      <c r="D118" s="51" t="s">
        <v>147</v>
      </c>
      <c r="E118" s="80">
        <f t="shared" si="42"/>
        <v>0</v>
      </c>
      <c r="F118" s="82">
        <v>0</v>
      </c>
      <c r="G118" s="82">
        <v>0</v>
      </c>
      <c r="H118" s="82">
        <v>0</v>
      </c>
      <c r="I118" s="82">
        <v>0</v>
      </c>
      <c r="J118" s="80">
        <f t="shared" si="43"/>
        <v>0</v>
      </c>
      <c r="K118" s="82">
        <f>O118</f>
        <v>0</v>
      </c>
      <c r="L118" s="82">
        <v>0</v>
      </c>
      <c r="M118" s="82">
        <v>0</v>
      </c>
      <c r="N118" s="82">
        <v>0</v>
      </c>
      <c r="O118" s="82">
        <v>0</v>
      </c>
      <c r="P118" s="80">
        <f t="shared" si="44"/>
        <v>0</v>
      </c>
    </row>
    <row r="119" spans="1:16" ht="116.25" hidden="1" customHeight="1" x14ac:dyDescent="0.7">
      <c r="A119" s="98" t="s">
        <v>213</v>
      </c>
      <c r="B119" s="50" t="s">
        <v>160</v>
      </c>
      <c r="C119" s="50" t="s">
        <v>37</v>
      </c>
      <c r="D119" s="51" t="s">
        <v>161</v>
      </c>
      <c r="E119" s="80">
        <f t="shared" si="42"/>
        <v>0</v>
      </c>
      <c r="F119" s="82">
        <v>0</v>
      </c>
      <c r="G119" s="82">
        <v>0</v>
      </c>
      <c r="H119" s="82">
        <v>0</v>
      </c>
      <c r="I119" s="82">
        <v>0</v>
      </c>
      <c r="J119" s="80">
        <f t="shared" si="43"/>
        <v>0</v>
      </c>
      <c r="K119" s="82">
        <v>0</v>
      </c>
      <c r="L119" s="82">
        <v>0</v>
      </c>
      <c r="M119" s="82">
        <v>0</v>
      </c>
      <c r="N119" s="82">
        <v>0</v>
      </c>
      <c r="O119" s="82">
        <v>0</v>
      </c>
      <c r="P119" s="80">
        <f t="shared" si="44"/>
        <v>0</v>
      </c>
    </row>
    <row r="120" spans="1:16" ht="116.25" customHeight="1" x14ac:dyDescent="0.7">
      <c r="A120" s="145" t="s">
        <v>624</v>
      </c>
      <c r="B120" s="71">
        <v>8110</v>
      </c>
      <c r="C120" s="70" t="s">
        <v>532</v>
      </c>
      <c r="D120" s="51" t="s">
        <v>533</v>
      </c>
      <c r="E120" s="80">
        <f t="shared" si="42"/>
        <v>428700</v>
      </c>
      <c r="F120" s="82">
        <f>428700</f>
        <v>428700</v>
      </c>
      <c r="G120" s="82">
        <f>344600</f>
        <v>344600</v>
      </c>
      <c r="H120" s="82">
        <v>0</v>
      </c>
      <c r="I120" s="85">
        <v>0</v>
      </c>
      <c r="J120" s="80">
        <f t="shared" si="43"/>
        <v>0</v>
      </c>
      <c r="K120" s="82">
        <f>O120</f>
        <v>0</v>
      </c>
      <c r="L120" s="85">
        <v>0</v>
      </c>
      <c r="M120" s="85">
        <v>0</v>
      </c>
      <c r="N120" s="85">
        <v>0</v>
      </c>
      <c r="O120" s="82">
        <v>0</v>
      </c>
      <c r="P120" s="80">
        <f t="shared" si="44"/>
        <v>428700</v>
      </c>
    </row>
    <row r="121" spans="1:16" ht="116.25" customHeight="1" x14ac:dyDescent="0.7">
      <c r="A121" s="145" t="s">
        <v>638</v>
      </c>
      <c r="B121" s="71">
        <v>8240</v>
      </c>
      <c r="C121" s="93" t="s">
        <v>505</v>
      </c>
      <c r="D121" s="51" t="s">
        <v>506</v>
      </c>
      <c r="E121" s="80">
        <f t="shared" si="42"/>
        <v>1955400</v>
      </c>
      <c r="F121" s="82">
        <f>1955400</f>
        <v>1955400</v>
      </c>
      <c r="G121" s="82">
        <f>943100</f>
        <v>943100</v>
      </c>
      <c r="H121" s="82">
        <v>0</v>
      </c>
      <c r="I121" s="82">
        <v>0</v>
      </c>
      <c r="J121" s="80">
        <f t="shared" si="43"/>
        <v>0</v>
      </c>
      <c r="K121" s="85">
        <v>0</v>
      </c>
      <c r="L121" s="85">
        <v>0</v>
      </c>
      <c r="M121" s="85">
        <v>0</v>
      </c>
      <c r="N121" s="85">
        <v>0</v>
      </c>
      <c r="O121" s="85">
        <v>0</v>
      </c>
      <c r="P121" s="80">
        <f t="shared" si="44"/>
        <v>1955400</v>
      </c>
    </row>
    <row r="122" spans="1:16" ht="116.25" hidden="1" customHeight="1" x14ac:dyDescent="0.7">
      <c r="A122" s="213">
        <v>3118330</v>
      </c>
      <c r="B122" s="50" t="s">
        <v>162</v>
      </c>
      <c r="C122" s="50" t="s">
        <v>38</v>
      </c>
      <c r="D122" s="51" t="s">
        <v>10</v>
      </c>
      <c r="E122" s="80">
        <f>F122+I122</f>
        <v>0</v>
      </c>
      <c r="F122" s="82">
        <v>0</v>
      </c>
      <c r="G122" s="82">
        <v>0</v>
      </c>
      <c r="H122" s="82">
        <v>0</v>
      </c>
      <c r="I122" s="82">
        <v>0</v>
      </c>
      <c r="J122" s="80">
        <f>L122+O122</f>
        <v>0</v>
      </c>
      <c r="K122" s="85">
        <f>O122-O122</f>
        <v>0</v>
      </c>
      <c r="L122" s="82">
        <v>0</v>
      </c>
      <c r="M122" s="82">
        <v>0</v>
      </c>
      <c r="N122" s="82">
        <v>0</v>
      </c>
      <c r="O122" s="82">
        <v>0</v>
      </c>
      <c r="P122" s="80">
        <f>E122+J122</f>
        <v>0</v>
      </c>
    </row>
    <row r="123" spans="1:16" ht="116.25" customHeight="1" x14ac:dyDescent="0.7">
      <c r="A123" s="53" t="s">
        <v>214</v>
      </c>
      <c r="B123" s="53" t="s">
        <v>154</v>
      </c>
      <c r="C123" s="53" t="s">
        <v>154</v>
      </c>
      <c r="D123" s="54" t="s">
        <v>215</v>
      </c>
      <c r="E123" s="78">
        <f>E124</f>
        <v>18248000</v>
      </c>
      <c r="F123" s="79">
        <f t="shared" ref="F123:P123" si="50">F124</f>
        <v>18248000</v>
      </c>
      <c r="G123" s="79">
        <f t="shared" si="50"/>
        <v>4539800</v>
      </c>
      <c r="H123" s="79">
        <f t="shared" si="50"/>
        <v>0</v>
      </c>
      <c r="I123" s="79">
        <f t="shared" si="50"/>
        <v>0</v>
      </c>
      <c r="J123" s="78">
        <f t="shared" si="50"/>
        <v>0</v>
      </c>
      <c r="K123" s="79">
        <f t="shared" si="50"/>
        <v>0</v>
      </c>
      <c r="L123" s="79">
        <f t="shared" si="50"/>
        <v>0</v>
      </c>
      <c r="M123" s="79">
        <f t="shared" si="50"/>
        <v>0</v>
      </c>
      <c r="N123" s="79">
        <f t="shared" si="50"/>
        <v>0</v>
      </c>
      <c r="O123" s="79">
        <f t="shared" si="50"/>
        <v>0</v>
      </c>
      <c r="P123" s="78">
        <f t="shared" si="50"/>
        <v>18248000</v>
      </c>
    </row>
    <row r="124" spans="1:16" ht="116.25" customHeight="1" x14ac:dyDescent="0.7">
      <c r="A124" s="53" t="s">
        <v>216</v>
      </c>
      <c r="B124" s="53" t="s">
        <v>154</v>
      </c>
      <c r="C124" s="53" t="s">
        <v>154</v>
      </c>
      <c r="D124" s="54" t="s">
        <v>215</v>
      </c>
      <c r="E124" s="78">
        <f>SUM(E125:E132)</f>
        <v>18248000</v>
      </c>
      <c r="F124" s="79">
        <f>SUM(F125:F132)</f>
        <v>18248000</v>
      </c>
      <c r="G124" s="79">
        <f t="shared" ref="G124:O124" si="51">SUM(G125:G132)</f>
        <v>4539800</v>
      </c>
      <c r="H124" s="79">
        <f t="shared" si="51"/>
        <v>0</v>
      </c>
      <c r="I124" s="79">
        <f t="shared" si="51"/>
        <v>0</v>
      </c>
      <c r="J124" s="78">
        <f>SUM(J125:J132)</f>
        <v>0</v>
      </c>
      <c r="K124" s="79">
        <f t="shared" si="51"/>
        <v>0</v>
      </c>
      <c r="L124" s="79">
        <f t="shared" si="51"/>
        <v>0</v>
      </c>
      <c r="M124" s="79">
        <f t="shared" si="51"/>
        <v>0</v>
      </c>
      <c r="N124" s="79">
        <f t="shared" si="51"/>
        <v>0</v>
      </c>
      <c r="O124" s="79">
        <f t="shared" si="51"/>
        <v>0</v>
      </c>
      <c r="P124" s="78">
        <f>SUM(P125:P132)</f>
        <v>18248000</v>
      </c>
    </row>
    <row r="125" spans="1:16" ht="153.75" customHeight="1" x14ac:dyDescent="0.7">
      <c r="A125" s="50" t="s">
        <v>217</v>
      </c>
      <c r="B125" s="50" t="s">
        <v>76</v>
      </c>
      <c r="C125" s="50" t="s">
        <v>21</v>
      </c>
      <c r="D125" s="51" t="s">
        <v>388</v>
      </c>
      <c r="E125" s="80">
        <f>F125+I125</f>
        <v>5573600</v>
      </c>
      <c r="F125" s="82">
        <f>5573600</f>
        <v>5573600</v>
      </c>
      <c r="G125" s="82">
        <f>4539800</f>
        <v>4539800</v>
      </c>
      <c r="H125" s="82">
        <v>0</v>
      </c>
      <c r="I125" s="82">
        <v>0</v>
      </c>
      <c r="J125" s="80">
        <f>L125+O125</f>
        <v>0</v>
      </c>
      <c r="K125" s="82">
        <v>0</v>
      </c>
      <c r="L125" s="82">
        <v>0</v>
      </c>
      <c r="M125" s="82">
        <v>0</v>
      </c>
      <c r="N125" s="82">
        <v>0</v>
      </c>
      <c r="O125" s="82">
        <v>0</v>
      </c>
      <c r="P125" s="80">
        <f>E125+J125</f>
        <v>5573600</v>
      </c>
    </row>
    <row r="126" spans="1:16" ht="116.25" customHeight="1" x14ac:dyDescent="0.7">
      <c r="A126" s="98" t="s">
        <v>460</v>
      </c>
      <c r="B126" s="50" t="s">
        <v>210</v>
      </c>
      <c r="C126" s="50" t="s">
        <v>37</v>
      </c>
      <c r="D126" s="51" t="s">
        <v>72</v>
      </c>
      <c r="E126" s="80">
        <f>F126+I126</f>
        <v>12477885</v>
      </c>
      <c r="F126" s="82">
        <f>12477885</f>
        <v>12477885</v>
      </c>
      <c r="G126" s="82">
        <v>0</v>
      </c>
      <c r="H126" s="82">
        <v>0</v>
      </c>
      <c r="I126" s="82">
        <v>0</v>
      </c>
      <c r="J126" s="80">
        <f>L126+O126</f>
        <v>0</v>
      </c>
      <c r="K126" s="85">
        <v>0</v>
      </c>
      <c r="L126" s="85">
        <v>0</v>
      </c>
      <c r="M126" s="85">
        <v>0</v>
      </c>
      <c r="N126" s="85">
        <v>0</v>
      </c>
      <c r="O126" s="85">
        <f>K126</f>
        <v>0</v>
      </c>
      <c r="P126" s="80">
        <f>E126+J126</f>
        <v>12477885</v>
      </c>
    </row>
    <row r="127" spans="1:16" ht="116.25" hidden="1" customHeight="1" x14ac:dyDescent="0.7">
      <c r="A127" s="97">
        <v>3717693</v>
      </c>
      <c r="B127" s="50" t="s">
        <v>160</v>
      </c>
      <c r="C127" s="50" t="s">
        <v>37</v>
      </c>
      <c r="D127" s="51" t="s">
        <v>161</v>
      </c>
      <c r="E127" s="80">
        <f t="shared" ref="E127" si="52">F127+I127</f>
        <v>0</v>
      </c>
      <c r="F127" s="82">
        <v>0</v>
      </c>
      <c r="G127" s="85">
        <v>0</v>
      </c>
      <c r="H127" s="85">
        <v>0</v>
      </c>
      <c r="I127" s="85">
        <v>0</v>
      </c>
      <c r="J127" s="80">
        <f t="shared" ref="J127" si="53">L127+O127</f>
        <v>0</v>
      </c>
      <c r="K127" s="82">
        <v>0</v>
      </c>
      <c r="L127" s="82">
        <v>0</v>
      </c>
      <c r="M127" s="82">
        <v>0</v>
      </c>
      <c r="N127" s="82">
        <v>0</v>
      </c>
      <c r="O127" s="82">
        <v>0</v>
      </c>
      <c r="P127" s="80">
        <f t="shared" ref="P127" si="54">E127+J127</f>
        <v>0</v>
      </c>
    </row>
    <row r="128" spans="1:16" ht="116.25" hidden="1" customHeight="1" x14ac:dyDescent="0.7">
      <c r="A128" s="98" t="s">
        <v>218</v>
      </c>
      <c r="B128" s="50" t="s">
        <v>127</v>
      </c>
      <c r="C128" s="50" t="s">
        <v>125</v>
      </c>
      <c r="D128" s="51" t="s">
        <v>126</v>
      </c>
      <c r="E128" s="80">
        <f>F128+I128</f>
        <v>0</v>
      </c>
      <c r="F128" s="82">
        <v>0</v>
      </c>
      <c r="G128" s="82">
        <v>0</v>
      </c>
      <c r="H128" s="82">
        <v>0</v>
      </c>
      <c r="I128" s="82">
        <v>0</v>
      </c>
      <c r="J128" s="80">
        <f>L128+O128</f>
        <v>0</v>
      </c>
      <c r="K128" s="82">
        <v>0</v>
      </c>
      <c r="L128" s="82">
        <v>0</v>
      </c>
      <c r="M128" s="82">
        <v>0</v>
      </c>
      <c r="N128" s="82">
        <v>0</v>
      </c>
      <c r="O128" s="82">
        <v>0</v>
      </c>
      <c r="P128" s="80">
        <f>E128+J128</f>
        <v>0</v>
      </c>
    </row>
    <row r="129" spans="1:16" ht="116.25" hidden="1" customHeight="1" x14ac:dyDescent="0.7">
      <c r="A129" s="97">
        <v>3719110</v>
      </c>
      <c r="B129" s="71">
        <v>9110</v>
      </c>
      <c r="C129" s="70" t="s">
        <v>39</v>
      </c>
      <c r="D129" s="51" t="s">
        <v>545</v>
      </c>
      <c r="E129" s="80">
        <f>F129+I129</f>
        <v>0</v>
      </c>
      <c r="F129" s="82">
        <v>0</v>
      </c>
      <c r="G129" s="82"/>
      <c r="H129" s="82"/>
      <c r="I129" s="82">
        <v>0</v>
      </c>
      <c r="J129" s="80">
        <f>L129+O129</f>
        <v>0</v>
      </c>
      <c r="K129" s="82">
        <v>0</v>
      </c>
      <c r="L129" s="82">
        <v>0</v>
      </c>
      <c r="M129" s="82">
        <v>0</v>
      </c>
      <c r="N129" s="82">
        <v>0</v>
      </c>
      <c r="O129" s="82">
        <v>0</v>
      </c>
      <c r="P129" s="80">
        <f>E129+J129</f>
        <v>0</v>
      </c>
    </row>
    <row r="130" spans="1:16" ht="107.25" hidden="1" customHeight="1" x14ac:dyDescent="0.7">
      <c r="A130" s="97">
        <v>3719150</v>
      </c>
      <c r="B130" s="71">
        <v>9150</v>
      </c>
      <c r="C130" s="50" t="s">
        <v>39</v>
      </c>
      <c r="D130" s="51" t="s">
        <v>520</v>
      </c>
      <c r="E130" s="80">
        <f>F130+I130</f>
        <v>0</v>
      </c>
      <c r="F130" s="82">
        <v>0</v>
      </c>
      <c r="G130" s="82">
        <v>0</v>
      </c>
      <c r="H130" s="82">
        <v>0</v>
      </c>
      <c r="I130" s="82">
        <v>0</v>
      </c>
      <c r="J130" s="80">
        <f>L130+O130</f>
        <v>0</v>
      </c>
      <c r="K130" s="82">
        <v>0</v>
      </c>
      <c r="L130" s="82">
        <v>0</v>
      </c>
      <c r="M130" s="82">
        <v>0</v>
      </c>
      <c r="N130" s="82">
        <v>0</v>
      </c>
      <c r="O130" s="82">
        <v>0</v>
      </c>
      <c r="P130" s="80">
        <f>E130+J130</f>
        <v>0</v>
      </c>
    </row>
    <row r="131" spans="1:16" ht="116.25" hidden="1" customHeight="1" x14ac:dyDescent="0.7">
      <c r="A131" s="145">
        <v>3719740</v>
      </c>
      <c r="B131" s="71">
        <v>9740</v>
      </c>
      <c r="C131" s="50" t="s">
        <v>39</v>
      </c>
      <c r="D131" s="51" t="s">
        <v>614</v>
      </c>
      <c r="E131" s="80">
        <f>F131+I131</f>
        <v>0</v>
      </c>
      <c r="F131" s="82">
        <v>0</v>
      </c>
      <c r="G131" s="82">
        <v>0</v>
      </c>
      <c r="H131" s="82">
        <v>0</v>
      </c>
      <c r="I131" s="82">
        <v>0</v>
      </c>
      <c r="J131" s="80">
        <f>L131+O131</f>
        <v>0</v>
      </c>
      <c r="K131" s="82">
        <v>0</v>
      </c>
      <c r="L131" s="82">
        <v>0</v>
      </c>
      <c r="M131" s="82">
        <v>0</v>
      </c>
      <c r="N131" s="82">
        <v>0</v>
      </c>
      <c r="O131" s="82">
        <v>0</v>
      </c>
      <c r="P131" s="80">
        <f>E131+J131</f>
        <v>0</v>
      </c>
    </row>
    <row r="132" spans="1:16" ht="116.25" customHeight="1" x14ac:dyDescent="0.7">
      <c r="A132" s="98" t="s">
        <v>441</v>
      </c>
      <c r="B132" s="50" t="s">
        <v>442</v>
      </c>
      <c r="C132" s="50" t="s">
        <v>39</v>
      </c>
      <c r="D132" s="51" t="s">
        <v>14</v>
      </c>
      <c r="E132" s="80">
        <f>F132+I132</f>
        <v>196515</v>
      </c>
      <c r="F132" s="82">
        <f>196515</f>
        <v>196515</v>
      </c>
      <c r="G132" s="82">
        <v>0</v>
      </c>
      <c r="H132" s="82">
        <v>0</v>
      </c>
      <c r="I132" s="82">
        <v>0</v>
      </c>
      <c r="J132" s="80">
        <f>L132+O132</f>
        <v>0</v>
      </c>
      <c r="K132" s="82">
        <v>0</v>
      </c>
      <c r="L132" s="82">
        <v>0</v>
      </c>
      <c r="M132" s="82">
        <v>0</v>
      </c>
      <c r="N132" s="82">
        <v>0</v>
      </c>
      <c r="O132" s="82">
        <v>0</v>
      </c>
      <c r="P132" s="80">
        <f>E132+J132</f>
        <v>196515</v>
      </c>
    </row>
    <row r="133" spans="1:16" ht="116.25" customHeight="1" x14ac:dyDescent="0.7">
      <c r="A133" s="115">
        <v>5000000</v>
      </c>
      <c r="B133" s="53" t="s">
        <v>154</v>
      </c>
      <c r="C133" s="53" t="s">
        <v>154</v>
      </c>
      <c r="D133" s="54" t="s">
        <v>529</v>
      </c>
      <c r="E133" s="78">
        <f>E134</f>
        <v>8865600</v>
      </c>
      <c r="F133" s="79">
        <f>F134</f>
        <v>8865600</v>
      </c>
      <c r="G133" s="79">
        <f t="shared" ref="G133:P133" si="55">G134</f>
        <v>7120300</v>
      </c>
      <c r="H133" s="79">
        <f t="shared" si="55"/>
        <v>0</v>
      </c>
      <c r="I133" s="79">
        <f t="shared" si="55"/>
        <v>0</v>
      </c>
      <c r="J133" s="78">
        <f t="shared" si="55"/>
        <v>0</v>
      </c>
      <c r="K133" s="79">
        <f t="shared" si="55"/>
        <v>0</v>
      </c>
      <c r="L133" s="79">
        <f t="shared" si="55"/>
        <v>0</v>
      </c>
      <c r="M133" s="79">
        <f t="shared" si="55"/>
        <v>0</v>
      </c>
      <c r="N133" s="79">
        <f t="shared" si="55"/>
        <v>0</v>
      </c>
      <c r="O133" s="79">
        <f t="shared" si="55"/>
        <v>0</v>
      </c>
      <c r="P133" s="78">
        <f t="shared" si="55"/>
        <v>8865600</v>
      </c>
    </row>
    <row r="134" spans="1:16" ht="116.25" customHeight="1" x14ac:dyDescent="0.7">
      <c r="A134" s="115">
        <v>5010000</v>
      </c>
      <c r="B134" s="53" t="s">
        <v>154</v>
      </c>
      <c r="C134" s="53" t="s">
        <v>154</v>
      </c>
      <c r="D134" s="54" t="s">
        <v>529</v>
      </c>
      <c r="E134" s="78">
        <f>E135+E136</f>
        <v>8865600</v>
      </c>
      <c r="F134" s="79">
        <f>F135+F136</f>
        <v>8865600</v>
      </c>
      <c r="G134" s="79">
        <f t="shared" ref="G134:H134" si="56">G135+G136</f>
        <v>7120300</v>
      </c>
      <c r="H134" s="79">
        <f t="shared" si="56"/>
        <v>0</v>
      </c>
      <c r="I134" s="79">
        <f>I135+I136</f>
        <v>0</v>
      </c>
      <c r="J134" s="78">
        <f>J135+J136</f>
        <v>0</v>
      </c>
      <c r="K134" s="79">
        <f>K135+K136</f>
        <v>0</v>
      </c>
      <c r="L134" s="79">
        <f t="shared" ref="L134:O134" si="57">L135+L136</f>
        <v>0</v>
      </c>
      <c r="M134" s="79">
        <f t="shared" si="57"/>
        <v>0</v>
      </c>
      <c r="N134" s="79">
        <f t="shared" si="57"/>
        <v>0</v>
      </c>
      <c r="O134" s="79">
        <f t="shared" si="57"/>
        <v>0</v>
      </c>
      <c r="P134" s="78">
        <f>P135+P136</f>
        <v>8865600</v>
      </c>
    </row>
    <row r="135" spans="1:16" ht="153.75" customHeight="1" x14ac:dyDescent="0.7">
      <c r="A135" s="71">
        <v>5010160</v>
      </c>
      <c r="B135" s="50" t="s">
        <v>76</v>
      </c>
      <c r="C135" s="50" t="s">
        <v>21</v>
      </c>
      <c r="D135" s="51" t="s">
        <v>388</v>
      </c>
      <c r="E135" s="346">
        <f>F135+I135</f>
        <v>8771000</v>
      </c>
      <c r="F135" s="82">
        <f>8771000</f>
        <v>8771000</v>
      </c>
      <c r="G135" s="82">
        <f>7120300</f>
        <v>7120300</v>
      </c>
      <c r="H135" s="82">
        <v>0</v>
      </c>
      <c r="I135" s="82">
        <v>0</v>
      </c>
      <c r="J135" s="80">
        <f>L135+O135</f>
        <v>0</v>
      </c>
      <c r="K135" s="82">
        <v>0</v>
      </c>
      <c r="L135" s="82">
        <v>0</v>
      </c>
      <c r="M135" s="82">
        <v>0</v>
      </c>
      <c r="N135" s="82">
        <v>0</v>
      </c>
      <c r="O135" s="82">
        <v>0</v>
      </c>
      <c r="P135" s="80">
        <f>E135+J135</f>
        <v>8771000</v>
      </c>
    </row>
    <row r="136" spans="1:16" s="345" customFormat="1" ht="116.25" customHeight="1" x14ac:dyDescent="0.7">
      <c r="A136" s="97">
        <v>5016090</v>
      </c>
      <c r="B136" s="98" t="s">
        <v>440</v>
      </c>
      <c r="C136" s="98" t="s">
        <v>428</v>
      </c>
      <c r="D136" s="150" t="s">
        <v>429</v>
      </c>
      <c r="E136" s="346">
        <f t="shared" ref="E136" si="58">F136+I136</f>
        <v>94600</v>
      </c>
      <c r="F136" s="85">
        <f>94600</f>
        <v>94600</v>
      </c>
      <c r="G136" s="85">
        <v>0</v>
      </c>
      <c r="H136" s="85">
        <v>0</v>
      </c>
      <c r="I136" s="85">
        <v>0</v>
      </c>
      <c r="J136" s="346">
        <f t="shared" ref="J136" si="59">L136+O136</f>
        <v>0</v>
      </c>
      <c r="K136" s="85">
        <v>0</v>
      </c>
      <c r="L136" s="85">
        <v>0</v>
      </c>
      <c r="M136" s="85">
        <v>0</v>
      </c>
      <c r="N136" s="85">
        <v>0</v>
      </c>
      <c r="O136" s="85">
        <v>0</v>
      </c>
      <c r="P136" s="346">
        <f t="shared" ref="P136" si="60">E136+J136</f>
        <v>94600</v>
      </c>
    </row>
    <row r="137" spans="1:16" ht="116.25" customHeight="1" x14ac:dyDescent="0.7">
      <c r="A137" s="56" t="s">
        <v>219</v>
      </c>
      <c r="B137" s="57" t="s">
        <v>219</v>
      </c>
      <c r="C137" s="57" t="s">
        <v>219</v>
      </c>
      <c r="D137" s="57" t="s">
        <v>112</v>
      </c>
      <c r="E137" s="78">
        <f>E17+E33+E55+E64+E83+E94+E105+E123+E133</f>
        <v>165422435</v>
      </c>
      <c r="F137" s="78">
        <f>F17+F33+F55+F64+F83+F94+F105+F123+F133</f>
        <v>165422435</v>
      </c>
      <c r="G137" s="78">
        <f>G17+G33+G55+G64+G83+G94+G105+G123+G133</f>
        <v>105675700</v>
      </c>
      <c r="H137" s="78">
        <f>H17+H33+H55+H64+H83+H94+H105+H123+H133</f>
        <v>1927600</v>
      </c>
      <c r="I137" s="78">
        <f>I17+I33+I55+I64+I83+I94+I105+I123+I133</f>
        <v>0</v>
      </c>
      <c r="J137" s="78">
        <f t="shared" ref="J137:O137" si="61">J17+J33+J55+J64+J83+J94+J105+J123+J134</f>
        <v>418200</v>
      </c>
      <c r="K137" s="78">
        <f t="shared" si="61"/>
        <v>0</v>
      </c>
      <c r="L137" s="78">
        <f t="shared" si="61"/>
        <v>418200</v>
      </c>
      <c r="M137" s="78">
        <f t="shared" si="61"/>
        <v>342800</v>
      </c>
      <c r="N137" s="78">
        <f t="shared" si="61"/>
        <v>0</v>
      </c>
      <c r="O137" s="78">
        <f t="shared" si="61"/>
        <v>0</v>
      </c>
      <c r="P137" s="78">
        <f>P17+P33+P55+P64+P83+P94+P105+P123+P133</f>
        <v>165840635</v>
      </c>
    </row>
    <row r="141" spans="1:16" s="111" customFormat="1" ht="44.25" customHeight="1" x14ac:dyDescent="0.2">
      <c r="A141" s="378" t="s">
        <v>628</v>
      </c>
      <c r="B141" s="379"/>
      <c r="C141" s="379"/>
      <c r="D141" s="379"/>
      <c r="E141" s="379"/>
      <c r="F141" s="108"/>
      <c r="G141" s="108"/>
      <c r="H141" s="108"/>
      <c r="I141" s="108"/>
      <c r="J141" s="108"/>
      <c r="K141" s="108"/>
      <c r="L141" s="109" t="s">
        <v>625</v>
      </c>
      <c r="M141" s="110"/>
      <c r="N141" s="109"/>
    </row>
  </sheetData>
  <mergeCells count="24">
    <mergeCell ref="N3:P3"/>
    <mergeCell ref="J12:O12"/>
    <mergeCell ref="P12:P15"/>
    <mergeCell ref="L13:L15"/>
    <mergeCell ref="M13:N13"/>
    <mergeCell ref="A7:P7"/>
    <mergeCell ref="A8:P8"/>
    <mergeCell ref="A12:A15"/>
    <mergeCell ref="B12:B15"/>
    <mergeCell ref="C12:C15"/>
    <mergeCell ref="O13:O15"/>
    <mergeCell ref="D12:D15"/>
    <mergeCell ref="N14:N15"/>
    <mergeCell ref="M14:M15"/>
    <mergeCell ref="E12:I12"/>
    <mergeCell ref="E13:E15"/>
    <mergeCell ref="A141:E141"/>
    <mergeCell ref="F13:F15"/>
    <mergeCell ref="G13:H13"/>
    <mergeCell ref="K13:K15"/>
    <mergeCell ref="J13:J15"/>
    <mergeCell ref="I13:I15"/>
    <mergeCell ref="G14:G15"/>
    <mergeCell ref="H14:H15"/>
  </mergeCells>
  <pageMargins left="0.78740157480314965" right="0.59055118110236227" top="1.1811023622047245" bottom="0.78740157480314965" header="0.31496062992125984" footer="0.31496062992125984"/>
  <pageSetup paperSize="9" scale="12" fitToHeight="5" orientation="landscape" r:id="rId1"/>
  <rowBreaks count="3" manualBreakCount="3">
    <brk id="61" max="15" man="1"/>
    <brk id="88" max="15" man="1"/>
    <brk id="125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54C2A-046A-4BDC-9765-3C85925074A7}">
  <dimension ref="A1:N162"/>
  <sheetViews>
    <sheetView view="pageBreakPreview" topLeftCell="A4" zoomScale="75" zoomScaleNormal="75" zoomScaleSheetLayoutView="75" workbookViewId="0">
      <selection activeCell="D106" sqref="D106"/>
    </sheetView>
  </sheetViews>
  <sheetFormatPr defaultColWidth="9.140625" defaultRowHeight="18.75" x14ac:dyDescent="0.3"/>
  <cols>
    <col min="1" max="1" width="27.140625" style="133" customWidth="1"/>
    <col min="2" max="2" width="39.7109375" style="133" customWidth="1"/>
    <col min="3" max="3" width="107.42578125" style="112" customWidth="1"/>
    <col min="4" max="4" width="41.42578125" style="112" customWidth="1"/>
    <col min="5" max="5" width="24.28515625" style="133" customWidth="1"/>
    <col min="6" max="16384" width="9.140625" style="133"/>
  </cols>
  <sheetData>
    <row r="1" spans="1:4" x14ac:dyDescent="0.3">
      <c r="D1" s="114" t="s">
        <v>655</v>
      </c>
    </row>
    <row r="2" spans="1:4" ht="28.5" customHeight="1" x14ac:dyDescent="0.3">
      <c r="D2" s="114" t="s">
        <v>141</v>
      </c>
    </row>
    <row r="3" spans="1:4" ht="43.5" customHeight="1" x14ac:dyDescent="0.3">
      <c r="C3" s="113"/>
      <c r="D3" s="202" t="s">
        <v>630</v>
      </c>
    </row>
    <row r="4" spans="1:4" ht="28.5" customHeight="1" x14ac:dyDescent="0.3">
      <c r="D4" s="255" t="s">
        <v>658</v>
      </c>
    </row>
    <row r="6" spans="1:4" x14ac:dyDescent="0.3">
      <c r="A6" s="398" t="s">
        <v>657</v>
      </c>
      <c r="B6" s="398"/>
      <c r="C6" s="398"/>
      <c r="D6" s="398"/>
    </row>
    <row r="7" spans="1:4" x14ac:dyDescent="0.3">
      <c r="A7" s="404" t="s">
        <v>541</v>
      </c>
      <c r="B7" s="404"/>
      <c r="C7" s="404"/>
      <c r="D7" s="404"/>
    </row>
    <row r="8" spans="1:4" x14ac:dyDescent="0.3">
      <c r="A8" s="403" t="s">
        <v>148</v>
      </c>
      <c r="B8" s="403"/>
      <c r="C8" s="403"/>
      <c r="D8" s="403"/>
    </row>
    <row r="9" spans="1:4" x14ac:dyDescent="0.3">
      <c r="A9" s="329"/>
      <c r="B9" s="329"/>
      <c r="C9" s="328"/>
      <c r="D9" s="327"/>
    </row>
    <row r="10" spans="1:4" ht="25.5" customHeight="1" x14ac:dyDescent="0.3">
      <c r="A10" s="326" t="s">
        <v>221</v>
      </c>
      <c r="B10" s="325"/>
      <c r="C10" s="325"/>
      <c r="D10" s="325"/>
    </row>
    <row r="11" spans="1:4" x14ac:dyDescent="0.3">
      <c r="A11" s="325"/>
      <c r="B11" s="325"/>
      <c r="C11" s="325"/>
      <c r="D11" s="324" t="s">
        <v>220</v>
      </c>
    </row>
    <row r="12" spans="1:4" ht="72" customHeight="1" x14ac:dyDescent="0.3">
      <c r="A12" s="323" t="s">
        <v>222</v>
      </c>
      <c r="B12" s="399" t="s">
        <v>223</v>
      </c>
      <c r="C12" s="400"/>
      <c r="D12" s="322" t="s">
        <v>106</v>
      </c>
    </row>
    <row r="13" spans="1:4" x14ac:dyDescent="0.3">
      <c r="A13" s="321">
        <v>1</v>
      </c>
      <c r="B13" s="401">
        <v>2</v>
      </c>
      <c r="C13" s="402"/>
      <c r="D13" s="320">
        <v>3</v>
      </c>
    </row>
    <row r="14" spans="1:4" ht="20.25" x14ac:dyDescent="0.3">
      <c r="A14" s="397" t="s">
        <v>224</v>
      </c>
      <c r="B14" s="397"/>
      <c r="C14" s="397"/>
      <c r="D14" s="397"/>
    </row>
    <row r="15" spans="1:4" ht="18.75" customHeight="1" x14ac:dyDescent="0.3">
      <c r="A15" s="305" t="s">
        <v>225</v>
      </c>
      <c r="B15" s="392" t="s">
        <v>226</v>
      </c>
      <c r="C15" s="393"/>
      <c r="D15" s="304">
        <f>D16</f>
        <v>69617700</v>
      </c>
    </row>
    <row r="16" spans="1:4" ht="20.25" x14ac:dyDescent="0.3">
      <c r="A16" s="280" t="s">
        <v>227</v>
      </c>
      <c r="B16" s="388" t="s">
        <v>228</v>
      </c>
      <c r="C16" s="389"/>
      <c r="D16" s="285">
        <f>69617700</f>
        <v>69617700</v>
      </c>
    </row>
    <row r="17" spans="1:4" ht="74.25" customHeight="1" x14ac:dyDescent="0.3">
      <c r="A17" s="305">
        <v>41021400</v>
      </c>
      <c r="B17" s="386" t="s">
        <v>600</v>
      </c>
      <c r="C17" s="387"/>
      <c r="D17" s="304">
        <f>D18</f>
        <v>6669300</v>
      </c>
    </row>
    <row r="18" spans="1:4" ht="20.25" x14ac:dyDescent="0.3">
      <c r="A18" s="280">
        <v>9900000000</v>
      </c>
      <c r="B18" s="388" t="s">
        <v>228</v>
      </c>
      <c r="C18" s="389"/>
      <c r="D18" s="303">
        <v>6669300</v>
      </c>
    </row>
    <row r="19" spans="1:4" s="140" customFormat="1" ht="39" hidden="1" customHeight="1" x14ac:dyDescent="0.3">
      <c r="A19" s="268">
        <v>41031400</v>
      </c>
      <c r="B19" s="392" t="s">
        <v>431</v>
      </c>
      <c r="C19" s="393"/>
      <c r="D19" s="319"/>
    </row>
    <row r="20" spans="1:4" ht="22.5" hidden="1" customHeight="1" x14ac:dyDescent="0.3">
      <c r="A20" s="280" t="s">
        <v>227</v>
      </c>
      <c r="B20" s="388" t="s">
        <v>228</v>
      </c>
      <c r="C20" s="389"/>
      <c r="D20" s="318"/>
    </row>
    <row r="21" spans="1:4" ht="37.5" customHeight="1" x14ac:dyDescent="0.3">
      <c r="A21" s="305" t="s">
        <v>229</v>
      </c>
      <c r="B21" s="309" t="s">
        <v>230</v>
      </c>
      <c r="C21" s="308"/>
      <c r="D21" s="304">
        <f>D22</f>
        <v>41767700</v>
      </c>
    </row>
    <row r="22" spans="1:4" ht="18.75" customHeight="1" x14ac:dyDescent="0.3">
      <c r="A22" s="280">
        <v>9900000000</v>
      </c>
      <c r="B22" s="388" t="s">
        <v>228</v>
      </c>
      <c r="C22" s="389"/>
      <c r="D22" s="350">
        <f>41767700</f>
        <v>41767700</v>
      </c>
    </row>
    <row r="23" spans="1:4" s="140" customFormat="1" ht="18.75" hidden="1" customHeight="1" x14ac:dyDescent="0.3">
      <c r="A23" s="305">
        <v>41040400</v>
      </c>
      <c r="B23" s="386" t="s">
        <v>521</v>
      </c>
      <c r="C23" s="387"/>
      <c r="D23" s="304">
        <f>D24</f>
        <v>0</v>
      </c>
    </row>
    <row r="24" spans="1:4" ht="18.75" hidden="1" customHeight="1" x14ac:dyDescent="0.3">
      <c r="A24" s="280">
        <v>9900000000</v>
      </c>
      <c r="B24" s="388" t="s">
        <v>228</v>
      </c>
      <c r="C24" s="389"/>
      <c r="D24" s="303">
        <f>D26</f>
        <v>0</v>
      </c>
    </row>
    <row r="25" spans="1:4" ht="18.75" hidden="1" customHeight="1" x14ac:dyDescent="0.3">
      <c r="A25" s="280"/>
      <c r="B25" s="394" t="s">
        <v>474</v>
      </c>
      <c r="C25" s="395"/>
      <c r="D25" s="303"/>
    </row>
    <row r="26" spans="1:4" ht="60.75" hidden="1" customHeight="1" x14ac:dyDescent="0.3">
      <c r="A26" s="280"/>
      <c r="B26" s="388" t="s">
        <v>572</v>
      </c>
      <c r="C26" s="396"/>
      <c r="D26" s="303">
        <f>0</f>
        <v>0</v>
      </c>
    </row>
    <row r="27" spans="1:4" ht="78" hidden="1" customHeight="1" x14ac:dyDescent="0.3">
      <c r="A27" s="305">
        <v>41040500</v>
      </c>
      <c r="B27" s="392" t="s">
        <v>471</v>
      </c>
      <c r="C27" s="393"/>
      <c r="D27" s="304">
        <f>D28</f>
        <v>0</v>
      </c>
    </row>
    <row r="28" spans="1:4" ht="18.75" hidden="1" customHeight="1" x14ac:dyDescent="0.3">
      <c r="A28" s="280" t="s">
        <v>232</v>
      </c>
      <c r="B28" s="307" t="s">
        <v>233</v>
      </c>
      <c r="C28" s="306"/>
      <c r="D28" s="285"/>
    </row>
    <row r="29" spans="1:4" s="140" customFormat="1" ht="243.75" hidden="1" customHeight="1" x14ac:dyDescent="0.3">
      <c r="A29" s="305">
        <v>41050600</v>
      </c>
      <c r="B29" s="386" t="s">
        <v>573</v>
      </c>
      <c r="C29" s="387"/>
      <c r="D29" s="304">
        <f>D30</f>
        <v>0</v>
      </c>
    </row>
    <row r="30" spans="1:4" ht="18.75" hidden="1" customHeight="1" x14ac:dyDescent="0.3">
      <c r="A30" s="289" t="s">
        <v>558</v>
      </c>
      <c r="B30" s="307" t="s">
        <v>233</v>
      </c>
      <c r="C30" s="306"/>
      <c r="D30" s="303">
        <f>D32</f>
        <v>0</v>
      </c>
    </row>
    <row r="31" spans="1:4" ht="18.75" hidden="1" customHeight="1" x14ac:dyDescent="0.3">
      <c r="A31" s="280"/>
      <c r="B31" s="394" t="s">
        <v>474</v>
      </c>
      <c r="C31" s="395"/>
      <c r="D31" s="303"/>
    </row>
    <row r="32" spans="1:4" ht="216" hidden="1" customHeight="1" x14ac:dyDescent="0.3">
      <c r="A32" s="280"/>
      <c r="B32" s="388" t="s">
        <v>574</v>
      </c>
      <c r="C32" s="396"/>
      <c r="D32" s="303">
        <f>0</f>
        <v>0</v>
      </c>
    </row>
    <row r="33" spans="1:4" ht="44.25" hidden="1" customHeight="1" x14ac:dyDescent="0.3">
      <c r="A33" s="305" t="s">
        <v>413</v>
      </c>
      <c r="B33" s="309" t="s">
        <v>414</v>
      </c>
      <c r="C33" s="308"/>
      <c r="D33" s="304">
        <f>D34</f>
        <v>0</v>
      </c>
    </row>
    <row r="34" spans="1:4" ht="18.75" hidden="1" customHeight="1" x14ac:dyDescent="0.3">
      <c r="A34" s="289" t="s">
        <v>558</v>
      </c>
      <c r="B34" s="307" t="s">
        <v>233</v>
      </c>
      <c r="C34" s="306"/>
      <c r="D34" s="303">
        <f>D36</f>
        <v>0</v>
      </c>
    </row>
    <row r="35" spans="1:4" ht="18.75" hidden="1" customHeight="1" x14ac:dyDescent="0.3">
      <c r="A35" s="289"/>
      <c r="B35" s="388" t="s">
        <v>474</v>
      </c>
      <c r="C35" s="389"/>
      <c r="D35" s="303"/>
    </row>
    <row r="36" spans="1:4" ht="21" hidden="1" customHeight="1" x14ac:dyDescent="0.3">
      <c r="A36" s="289"/>
      <c r="B36" s="390" t="s">
        <v>618</v>
      </c>
      <c r="C36" s="391"/>
      <c r="D36" s="317">
        <v>0</v>
      </c>
    </row>
    <row r="37" spans="1:4" ht="55.5" hidden="1" customHeight="1" x14ac:dyDescent="0.3">
      <c r="A37" s="305" t="s">
        <v>415</v>
      </c>
      <c r="B37" s="309" t="s">
        <v>416</v>
      </c>
      <c r="C37" s="308"/>
      <c r="D37" s="304">
        <f>D38</f>
        <v>0</v>
      </c>
    </row>
    <row r="38" spans="1:4" ht="18.75" hidden="1" customHeight="1" x14ac:dyDescent="0.3">
      <c r="A38" s="289" t="s">
        <v>558</v>
      </c>
      <c r="B38" s="388" t="s">
        <v>233</v>
      </c>
      <c r="C38" s="389"/>
      <c r="D38" s="303">
        <f>0</f>
        <v>0</v>
      </c>
    </row>
    <row r="39" spans="1:4" ht="55.5" hidden="1" customHeight="1" x14ac:dyDescent="0.3">
      <c r="A39" s="305">
        <v>41051700</v>
      </c>
      <c r="B39" s="309" t="s">
        <v>634</v>
      </c>
      <c r="C39" s="308"/>
      <c r="D39" s="304">
        <f>D40</f>
        <v>0</v>
      </c>
    </row>
    <row r="40" spans="1:4" ht="18.75" hidden="1" customHeight="1" x14ac:dyDescent="0.3">
      <c r="A40" s="289" t="s">
        <v>558</v>
      </c>
      <c r="B40" s="388" t="s">
        <v>233</v>
      </c>
      <c r="C40" s="389"/>
      <c r="D40" s="317">
        <f>0</f>
        <v>0</v>
      </c>
    </row>
    <row r="41" spans="1:4" ht="18.75" customHeight="1" x14ac:dyDescent="0.3">
      <c r="A41" s="305" t="s">
        <v>231</v>
      </c>
      <c r="B41" s="309" t="s">
        <v>14</v>
      </c>
      <c r="C41" s="308"/>
      <c r="D41" s="304">
        <f>D42+D50+D53</f>
        <v>667735</v>
      </c>
    </row>
    <row r="42" spans="1:4" ht="20.25" x14ac:dyDescent="0.3">
      <c r="A42" s="289" t="s">
        <v>558</v>
      </c>
      <c r="B42" s="307" t="s">
        <v>233</v>
      </c>
      <c r="C42" s="306"/>
      <c r="D42" s="285">
        <f>D44+D45+D46+D47+D48+D49</f>
        <v>667735</v>
      </c>
    </row>
    <row r="43" spans="1:4" ht="22.5" customHeight="1" x14ac:dyDescent="0.3">
      <c r="A43" s="280"/>
      <c r="B43" s="388" t="s">
        <v>474</v>
      </c>
      <c r="C43" s="389"/>
      <c r="D43" s="285"/>
    </row>
    <row r="44" spans="1:4" ht="25.35" hidden="1" customHeight="1" x14ac:dyDescent="0.3">
      <c r="A44" s="280"/>
      <c r="B44" s="390" t="s">
        <v>580</v>
      </c>
      <c r="C44" s="391"/>
      <c r="D44" s="285">
        <f>0</f>
        <v>0</v>
      </c>
    </row>
    <row r="45" spans="1:4" ht="105.75" customHeight="1" x14ac:dyDescent="0.3">
      <c r="A45" s="280"/>
      <c r="B45" s="390" t="s">
        <v>484</v>
      </c>
      <c r="C45" s="391"/>
      <c r="D45" s="285">
        <f>87735</f>
        <v>87735</v>
      </c>
    </row>
    <row r="46" spans="1:4" ht="39.75" hidden="1" customHeight="1" x14ac:dyDescent="0.3">
      <c r="A46" s="280"/>
      <c r="B46" s="390" t="s">
        <v>617</v>
      </c>
      <c r="C46" s="391"/>
      <c r="D46" s="285">
        <f>0</f>
        <v>0</v>
      </c>
    </row>
    <row r="47" spans="1:4" ht="66" customHeight="1" x14ac:dyDescent="0.3">
      <c r="A47" s="280"/>
      <c r="B47" s="390" t="s">
        <v>643</v>
      </c>
      <c r="C47" s="391"/>
      <c r="D47" s="285">
        <f>300000+235000</f>
        <v>535000</v>
      </c>
    </row>
    <row r="48" spans="1:4" ht="51.75" customHeight="1" x14ac:dyDescent="0.3">
      <c r="A48" s="280"/>
      <c r="B48" s="390" t="s">
        <v>599</v>
      </c>
      <c r="C48" s="391"/>
      <c r="D48" s="285">
        <f>45000</f>
        <v>45000</v>
      </c>
    </row>
    <row r="49" spans="1:4" ht="91.5" hidden="1" customHeight="1" x14ac:dyDescent="0.3">
      <c r="A49" s="280"/>
      <c r="B49" s="390" t="s">
        <v>580</v>
      </c>
      <c r="C49" s="391"/>
      <c r="D49" s="285">
        <f>0</f>
        <v>0</v>
      </c>
    </row>
    <row r="50" spans="1:4" ht="21" hidden="1" customHeight="1" x14ac:dyDescent="0.3">
      <c r="A50" s="316" t="s">
        <v>559</v>
      </c>
      <c r="B50" s="315" t="s">
        <v>421</v>
      </c>
      <c r="C50" s="314"/>
      <c r="D50" s="313">
        <f>D52</f>
        <v>0</v>
      </c>
    </row>
    <row r="51" spans="1:4" ht="20.25" hidden="1" customHeight="1" x14ac:dyDescent="0.3">
      <c r="A51" s="280"/>
      <c r="B51" s="388" t="s">
        <v>474</v>
      </c>
      <c r="C51" s="389"/>
      <c r="D51" s="285"/>
    </row>
    <row r="52" spans="1:4" ht="41.25" hidden="1" customHeight="1" x14ac:dyDescent="0.3">
      <c r="A52" s="280"/>
      <c r="B52" s="390" t="s">
        <v>616</v>
      </c>
      <c r="C52" s="391"/>
      <c r="D52" s="285">
        <f>0</f>
        <v>0</v>
      </c>
    </row>
    <row r="53" spans="1:4" ht="18.75" hidden="1" customHeight="1" x14ac:dyDescent="0.3">
      <c r="A53" s="280" t="s">
        <v>501</v>
      </c>
      <c r="B53" s="307" t="s">
        <v>502</v>
      </c>
      <c r="C53" s="306"/>
      <c r="D53" s="313"/>
    </row>
    <row r="54" spans="1:4" ht="23.25" hidden="1" customHeight="1" x14ac:dyDescent="0.3">
      <c r="A54" s="280"/>
      <c r="B54" s="388" t="s">
        <v>474</v>
      </c>
      <c r="C54" s="389"/>
      <c r="D54" s="285"/>
    </row>
    <row r="55" spans="1:4" ht="66.75" hidden="1" customHeight="1" x14ac:dyDescent="0.3">
      <c r="A55" s="280"/>
      <c r="B55" s="390" t="s">
        <v>503</v>
      </c>
      <c r="C55" s="391"/>
      <c r="D55" s="285"/>
    </row>
    <row r="56" spans="1:4" ht="62.25" hidden="1" customHeight="1" x14ac:dyDescent="0.3">
      <c r="A56" s="305">
        <v>41058400</v>
      </c>
      <c r="B56" s="309" t="s">
        <v>510</v>
      </c>
      <c r="C56" s="308"/>
      <c r="D56" s="304">
        <f>D57</f>
        <v>0</v>
      </c>
    </row>
    <row r="57" spans="1:4" ht="18.75" hidden="1" customHeight="1" x14ac:dyDescent="0.3">
      <c r="A57" s="280" t="s">
        <v>232</v>
      </c>
      <c r="B57" s="307" t="s">
        <v>233</v>
      </c>
      <c r="C57" s="306"/>
      <c r="D57" s="285"/>
    </row>
    <row r="58" spans="1:4" ht="84" hidden="1" customHeight="1" x14ac:dyDescent="0.3">
      <c r="A58" s="305">
        <v>41058800</v>
      </c>
      <c r="B58" s="392" t="s">
        <v>535</v>
      </c>
      <c r="C58" s="393"/>
      <c r="D58" s="304">
        <f>D59</f>
        <v>0</v>
      </c>
    </row>
    <row r="59" spans="1:4" ht="27" hidden="1" customHeight="1" x14ac:dyDescent="0.3">
      <c r="A59" s="280" t="s">
        <v>227</v>
      </c>
      <c r="B59" s="388" t="s">
        <v>228</v>
      </c>
      <c r="C59" s="389"/>
      <c r="D59" s="313"/>
    </row>
    <row r="60" spans="1:4" ht="42.75" hidden="1" customHeight="1" x14ac:dyDescent="0.3">
      <c r="A60" s="305">
        <v>41059000</v>
      </c>
      <c r="B60" s="386" t="s">
        <v>591</v>
      </c>
      <c r="C60" s="387"/>
      <c r="D60" s="304">
        <f>D61</f>
        <v>0</v>
      </c>
    </row>
    <row r="61" spans="1:4" ht="21.75" hidden="1" customHeight="1" x14ac:dyDescent="0.3">
      <c r="A61" s="280">
        <v>9900000000</v>
      </c>
      <c r="B61" s="388" t="s">
        <v>228</v>
      </c>
      <c r="C61" s="389"/>
      <c r="D61" s="303">
        <f>D63</f>
        <v>0</v>
      </c>
    </row>
    <row r="62" spans="1:4" ht="21.75" hidden="1" customHeight="1" x14ac:dyDescent="0.3">
      <c r="A62" s="280"/>
      <c r="B62" s="394" t="s">
        <v>474</v>
      </c>
      <c r="C62" s="395"/>
      <c r="D62" s="303"/>
    </row>
    <row r="63" spans="1:4" ht="27" hidden="1" customHeight="1" x14ac:dyDescent="0.3">
      <c r="A63" s="280"/>
      <c r="B63" s="414" t="s">
        <v>593</v>
      </c>
      <c r="C63" s="415"/>
      <c r="D63" s="303">
        <f>0</f>
        <v>0</v>
      </c>
    </row>
    <row r="64" spans="1:4" ht="20.25" x14ac:dyDescent="0.3">
      <c r="A64" s="397" t="s">
        <v>234</v>
      </c>
      <c r="B64" s="397"/>
      <c r="C64" s="397"/>
      <c r="D64" s="397"/>
    </row>
    <row r="65" spans="1:4" ht="28.5" hidden="1" customHeight="1" x14ac:dyDescent="0.3">
      <c r="A65" s="305" t="s">
        <v>225</v>
      </c>
      <c r="B65" s="309" t="s">
        <v>226</v>
      </c>
      <c r="C65" s="308"/>
      <c r="D65" s="311">
        <v>0</v>
      </c>
    </row>
    <row r="66" spans="1:4" ht="18.75" hidden="1" customHeight="1" x14ac:dyDescent="0.3">
      <c r="A66" s="280" t="s">
        <v>227</v>
      </c>
      <c r="B66" s="307" t="s">
        <v>228</v>
      </c>
      <c r="C66" s="306"/>
      <c r="D66" s="310">
        <v>0</v>
      </c>
    </row>
    <row r="67" spans="1:4" s="140" customFormat="1" ht="39" hidden="1" customHeight="1" x14ac:dyDescent="0.3">
      <c r="A67" s="268">
        <v>41031400</v>
      </c>
      <c r="B67" s="392" t="s">
        <v>431</v>
      </c>
      <c r="C67" s="393"/>
      <c r="D67" s="312">
        <f>D68</f>
        <v>0</v>
      </c>
    </row>
    <row r="68" spans="1:4" ht="22.5" hidden="1" customHeight="1" x14ac:dyDescent="0.3">
      <c r="A68" s="280">
        <v>9900000000</v>
      </c>
      <c r="B68" s="388" t="s">
        <v>228</v>
      </c>
      <c r="C68" s="389"/>
      <c r="D68" s="310">
        <f>3326804.58+679084.02+160793.4-3326804.58-679084.02-160793.4</f>
        <v>0</v>
      </c>
    </row>
    <row r="69" spans="1:4" ht="33.75" hidden="1" customHeight="1" x14ac:dyDescent="0.3">
      <c r="A69" s="305" t="s">
        <v>229</v>
      </c>
      <c r="B69" s="309" t="s">
        <v>230</v>
      </c>
      <c r="C69" s="308"/>
      <c r="D69" s="311">
        <v>0</v>
      </c>
    </row>
    <row r="70" spans="1:4" ht="18.75" hidden="1" customHeight="1" x14ac:dyDescent="0.3">
      <c r="A70" s="280" t="s">
        <v>227</v>
      </c>
      <c r="B70" s="307" t="s">
        <v>228</v>
      </c>
      <c r="C70" s="306"/>
      <c r="D70" s="310">
        <v>0</v>
      </c>
    </row>
    <row r="71" spans="1:4" ht="84.75" hidden="1" customHeight="1" x14ac:dyDescent="0.3">
      <c r="A71" s="305">
        <v>41040500</v>
      </c>
      <c r="B71" s="392" t="s">
        <v>471</v>
      </c>
      <c r="C71" s="393"/>
      <c r="D71" s="311">
        <v>0</v>
      </c>
    </row>
    <row r="72" spans="1:4" ht="18.75" hidden="1" customHeight="1" x14ac:dyDescent="0.3">
      <c r="A72" s="280" t="s">
        <v>232</v>
      </c>
      <c r="B72" s="307" t="s">
        <v>233</v>
      </c>
      <c r="C72" s="306"/>
      <c r="D72" s="310">
        <v>0</v>
      </c>
    </row>
    <row r="73" spans="1:4" ht="39" hidden="1" customHeight="1" x14ac:dyDescent="0.3">
      <c r="A73" s="305" t="s">
        <v>413</v>
      </c>
      <c r="B73" s="309" t="s">
        <v>414</v>
      </c>
      <c r="C73" s="308"/>
      <c r="D73" s="311">
        <v>0</v>
      </c>
    </row>
    <row r="74" spans="1:4" ht="18.75" hidden="1" customHeight="1" x14ac:dyDescent="0.3">
      <c r="A74" s="280" t="s">
        <v>232</v>
      </c>
      <c r="B74" s="307" t="s">
        <v>233</v>
      </c>
      <c r="C74" s="306"/>
      <c r="D74" s="310">
        <v>0</v>
      </c>
    </row>
    <row r="75" spans="1:4" ht="56.25" hidden="1" customHeight="1" x14ac:dyDescent="0.3">
      <c r="A75" s="305" t="s">
        <v>415</v>
      </c>
      <c r="B75" s="309" t="s">
        <v>416</v>
      </c>
      <c r="C75" s="308"/>
      <c r="D75" s="311">
        <v>0</v>
      </c>
    </row>
    <row r="76" spans="1:4" ht="20.25" hidden="1" x14ac:dyDescent="0.3">
      <c r="A76" s="280" t="s">
        <v>232</v>
      </c>
      <c r="B76" s="307" t="s">
        <v>233</v>
      </c>
      <c r="C76" s="306"/>
      <c r="D76" s="310">
        <v>0</v>
      </c>
    </row>
    <row r="77" spans="1:4" ht="56.25" hidden="1" customHeight="1" x14ac:dyDescent="0.3">
      <c r="A77" s="305">
        <v>41053600</v>
      </c>
      <c r="B77" s="309" t="s">
        <v>614</v>
      </c>
      <c r="C77" s="308"/>
      <c r="D77" s="311">
        <f>D78</f>
        <v>0</v>
      </c>
    </row>
    <row r="78" spans="1:4" ht="20.25" hidden="1" x14ac:dyDescent="0.3">
      <c r="A78" s="289" t="s">
        <v>558</v>
      </c>
      <c r="B78" s="307" t="s">
        <v>233</v>
      </c>
      <c r="C78" s="306"/>
      <c r="D78" s="310">
        <f>0</f>
        <v>0</v>
      </c>
    </row>
    <row r="79" spans="1:4" ht="20.25" hidden="1" x14ac:dyDescent="0.3">
      <c r="A79" s="305" t="s">
        <v>231</v>
      </c>
      <c r="B79" s="309" t="s">
        <v>14</v>
      </c>
      <c r="C79" s="308"/>
      <c r="D79" s="311">
        <v>0</v>
      </c>
    </row>
    <row r="80" spans="1:4" ht="20.25" hidden="1" x14ac:dyDescent="0.3">
      <c r="A80" s="280" t="s">
        <v>232</v>
      </c>
      <c r="B80" s="307" t="s">
        <v>233</v>
      </c>
      <c r="C80" s="306"/>
      <c r="D80" s="310">
        <v>0</v>
      </c>
    </row>
    <row r="81" spans="1:5" ht="20.25" hidden="1" x14ac:dyDescent="0.3">
      <c r="A81" s="280" t="s">
        <v>420</v>
      </c>
      <c r="B81" s="307" t="s">
        <v>421</v>
      </c>
      <c r="C81" s="306"/>
      <c r="D81" s="310">
        <v>0</v>
      </c>
    </row>
    <row r="82" spans="1:5" ht="27" hidden="1" customHeight="1" x14ac:dyDescent="0.3">
      <c r="A82" s="280" t="s">
        <v>501</v>
      </c>
      <c r="B82" s="307" t="s">
        <v>502</v>
      </c>
      <c r="C82" s="306"/>
      <c r="D82" s="310">
        <v>0</v>
      </c>
    </row>
    <row r="83" spans="1:5" ht="64.5" hidden="1" customHeight="1" x14ac:dyDescent="0.3">
      <c r="A83" s="305">
        <v>41058400</v>
      </c>
      <c r="B83" s="309" t="s">
        <v>510</v>
      </c>
      <c r="C83" s="308"/>
      <c r="D83" s="304">
        <f>D84</f>
        <v>0</v>
      </c>
    </row>
    <row r="84" spans="1:5" ht="18.75" hidden="1" customHeight="1" x14ac:dyDescent="0.3">
      <c r="A84" s="280" t="s">
        <v>232</v>
      </c>
      <c r="B84" s="307" t="s">
        <v>233</v>
      </c>
      <c r="C84" s="306"/>
      <c r="D84" s="285">
        <v>0</v>
      </c>
    </row>
    <row r="85" spans="1:5" ht="92.25" hidden="1" customHeight="1" x14ac:dyDescent="0.3">
      <c r="A85" s="305">
        <v>41059200</v>
      </c>
      <c r="B85" s="386" t="s">
        <v>597</v>
      </c>
      <c r="C85" s="387"/>
      <c r="D85" s="304">
        <f>D86</f>
        <v>0</v>
      </c>
    </row>
    <row r="86" spans="1:5" ht="18.75" hidden="1" customHeight="1" x14ac:dyDescent="0.3">
      <c r="A86" s="280">
        <v>9900000000</v>
      </c>
      <c r="B86" s="388" t="s">
        <v>228</v>
      </c>
      <c r="C86" s="389"/>
      <c r="D86" s="303">
        <f>D88</f>
        <v>0</v>
      </c>
    </row>
    <row r="87" spans="1:5" ht="18.75" hidden="1" customHeight="1" x14ac:dyDescent="0.3">
      <c r="A87" s="280"/>
      <c r="B87" s="394" t="s">
        <v>474</v>
      </c>
      <c r="C87" s="395"/>
      <c r="D87" s="303"/>
    </row>
    <row r="88" spans="1:5" ht="65.25" hidden="1" customHeight="1" x14ac:dyDescent="0.3">
      <c r="A88" s="280"/>
      <c r="B88" s="414" t="s">
        <v>598</v>
      </c>
      <c r="C88" s="415"/>
      <c r="D88" s="303">
        <f>0</f>
        <v>0</v>
      </c>
    </row>
    <row r="89" spans="1:5" ht="20.25" x14ac:dyDescent="0.3">
      <c r="A89" s="302" t="s">
        <v>219</v>
      </c>
      <c r="B89" s="261" t="s">
        <v>235</v>
      </c>
      <c r="C89" s="301"/>
      <c r="D89" s="300">
        <f>D90+D91</f>
        <v>118722435</v>
      </c>
      <c r="E89" s="139">
        <f>D89-'Додаток №1'!C85</f>
        <v>0</v>
      </c>
    </row>
    <row r="90" spans="1:5" ht="20.25" x14ac:dyDescent="0.3">
      <c r="A90" s="302" t="s">
        <v>219</v>
      </c>
      <c r="B90" s="261" t="s">
        <v>236</v>
      </c>
      <c r="C90" s="301"/>
      <c r="D90" s="300">
        <f>D15+D21+D27+D33+D37+D41+D19+D56+D23+D58+D29+D60+D17+D39</f>
        <v>118722435</v>
      </c>
      <c r="E90" s="138">
        <f>D90-'Додаток №1'!D85</f>
        <v>0</v>
      </c>
    </row>
    <row r="91" spans="1:5" ht="20.25" x14ac:dyDescent="0.3">
      <c r="A91" s="302" t="s">
        <v>219</v>
      </c>
      <c r="B91" s="261" t="s">
        <v>237</v>
      </c>
      <c r="C91" s="301"/>
      <c r="D91" s="300">
        <f>D65+D67+D69+D71+D73+D75+D79+D83+D85+D77</f>
        <v>0</v>
      </c>
      <c r="E91" s="139">
        <f>D91-'Додаток №1'!E85</f>
        <v>0</v>
      </c>
    </row>
    <row r="92" spans="1:5" ht="20.25" x14ac:dyDescent="0.3">
      <c r="A92" s="271"/>
      <c r="B92" s="271"/>
      <c r="C92" s="271"/>
      <c r="D92" s="271"/>
    </row>
    <row r="93" spans="1:5" ht="24" customHeight="1" x14ac:dyDescent="0.3">
      <c r="A93" s="299" t="s">
        <v>238</v>
      </c>
      <c r="B93" s="298"/>
      <c r="C93" s="298"/>
      <c r="D93" s="297" t="s">
        <v>220</v>
      </c>
    </row>
    <row r="94" spans="1:5" ht="65.25" customHeight="1" x14ac:dyDescent="0.3">
      <c r="A94" s="296" t="s">
        <v>239</v>
      </c>
      <c r="B94" s="296" t="s">
        <v>240</v>
      </c>
      <c r="C94" s="296" t="s">
        <v>241</v>
      </c>
      <c r="D94" s="296" t="s">
        <v>106</v>
      </c>
    </row>
    <row r="95" spans="1:5" ht="20.25" x14ac:dyDescent="0.3">
      <c r="A95" s="295">
        <v>1</v>
      </c>
      <c r="B95" s="295">
        <v>2</v>
      </c>
      <c r="C95" s="295">
        <v>3</v>
      </c>
      <c r="D95" s="295">
        <v>4</v>
      </c>
    </row>
    <row r="96" spans="1:5" ht="20.25" x14ac:dyDescent="0.3">
      <c r="A96" s="407" t="s">
        <v>422</v>
      </c>
      <c r="B96" s="407"/>
      <c r="C96" s="407"/>
      <c r="D96" s="407"/>
    </row>
    <row r="97" spans="1:4" ht="23.45" hidden="1" customHeight="1" x14ac:dyDescent="0.3">
      <c r="A97" s="291">
        <v>3719150</v>
      </c>
      <c r="B97" s="291">
        <v>9150</v>
      </c>
      <c r="C97" s="290" t="s">
        <v>520</v>
      </c>
      <c r="D97" s="281">
        <f>D98</f>
        <v>0</v>
      </c>
    </row>
    <row r="98" spans="1:4" ht="25.5" hidden="1" customHeight="1" x14ac:dyDescent="0.3">
      <c r="A98" s="289" t="s">
        <v>558</v>
      </c>
      <c r="B98" s="288">
        <v>9150</v>
      </c>
      <c r="C98" s="287" t="s">
        <v>233</v>
      </c>
      <c r="D98" s="286">
        <f>D100</f>
        <v>0</v>
      </c>
    </row>
    <row r="99" spans="1:4" ht="27" hidden="1" customHeight="1" x14ac:dyDescent="0.3">
      <c r="A99" s="280"/>
      <c r="B99" s="284"/>
      <c r="C99" s="278" t="s">
        <v>474</v>
      </c>
      <c r="D99" s="285"/>
    </row>
    <row r="100" spans="1:4" ht="84.6" hidden="1" customHeight="1" x14ac:dyDescent="0.3">
      <c r="A100" s="280"/>
      <c r="B100" s="284"/>
      <c r="C100" s="278" t="s">
        <v>640</v>
      </c>
      <c r="D100" s="283">
        <f>0</f>
        <v>0</v>
      </c>
    </row>
    <row r="101" spans="1:4" ht="25.5" customHeight="1" x14ac:dyDescent="0.3">
      <c r="A101" s="291" t="s">
        <v>441</v>
      </c>
      <c r="B101" s="291" t="s">
        <v>442</v>
      </c>
      <c r="C101" s="290" t="s">
        <v>14</v>
      </c>
      <c r="D101" s="281">
        <f>D102</f>
        <v>196515</v>
      </c>
    </row>
    <row r="102" spans="1:4" ht="20.25" x14ac:dyDescent="0.3">
      <c r="A102" s="289" t="s">
        <v>558</v>
      </c>
      <c r="B102" s="288" t="s">
        <v>442</v>
      </c>
      <c r="C102" s="287" t="s">
        <v>233</v>
      </c>
      <c r="D102" s="286">
        <f>D104+D112+D106+D111+D113+D107+D105</f>
        <v>196515</v>
      </c>
    </row>
    <row r="103" spans="1:4" ht="20.25" x14ac:dyDescent="0.3">
      <c r="A103" s="280"/>
      <c r="B103" s="284"/>
      <c r="C103" s="278" t="s">
        <v>474</v>
      </c>
      <c r="D103" s="285"/>
    </row>
    <row r="104" spans="1:4" ht="57" hidden="1" customHeight="1" x14ac:dyDescent="0.3">
      <c r="A104" s="280"/>
      <c r="B104" s="284"/>
      <c r="C104" s="278" t="s">
        <v>615</v>
      </c>
      <c r="D104" s="283">
        <f>0</f>
        <v>0</v>
      </c>
    </row>
    <row r="105" spans="1:4" ht="57.6" hidden="1" customHeight="1" x14ac:dyDescent="0.3">
      <c r="A105" s="280"/>
      <c r="B105" s="284"/>
      <c r="C105" s="278" t="s">
        <v>641</v>
      </c>
      <c r="D105" s="283">
        <f>0</f>
        <v>0</v>
      </c>
    </row>
    <row r="106" spans="1:4" ht="88.5" customHeight="1" x14ac:dyDescent="0.3">
      <c r="A106" s="280"/>
      <c r="B106" s="284"/>
      <c r="C106" s="278" t="s">
        <v>695</v>
      </c>
      <c r="D106" s="283">
        <f>196515</f>
        <v>196515</v>
      </c>
    </row>
    <row r="107" spans="1:4" ht="27.75" hidden="1" customHeight="1" x14ac:dyDescent="0.3">
      <c r="A107" s="408"/>
      <c r="B107" s="411"/>
      <c r="C107" s="278" t="s">
        <v>602</v>
      </c>
      <c r="D107" s="283">
        <f>D108+D109+D110</f>
        <v>0</v>
      </c>
    </row>
    <row r="108" spans="1:4" ht="69" hidden="1" customHeight="1" x14ac:dyDescent="0.3">
      <c r="A108" s="409"/>
      <c r="B108" s="412"/>
      <c r="C108" s="294" t="s">
        <v>609</v>
      </c>
      <c r="D108" s="293">
        <v>0</v>
      </c>
    </row>
    <row r="109" spans="1:4" ht="90.75" hidden="1" customHeight="1" x14ac:dyDescent="0.3">
      <c r="A109" s="409"/>
      <c r="B109" s="412"/>
      <c r="C109" s="294" t="s">
        <v>610</v>
      </c>
      <c r="D109" s="293">
        <v>0</v>
      </c>
    </row>
    <row r="110" spans="1:4" ht="48.75" hidden="1" customHeight="1" x14ac:dyDescent="0.3">
      <c r="A110" s="410"/>
      <c r="B110" s="413"/>
      <c r="C110" s="294" t="s">
        <v>611</v>
      </c>
      <c r="D110" s="293">
        <v>0</v>
      </c>
    </row>
    <row r="111" spans="1:4" ht="47.25" hidden="1" customHeight="1" x14ac:dyDescent="0.3">
      <c r="A111" s="280"/>
      <c r="B111" s="284"/>
      <c r="C111" s="278" t="s">
        <v>571</v>
      </c>
      <c r="D111" s="283">
        <v>0</v>
      </c>
    </row>
    <row r="112" spans="1:4" ht="73.5" hidden="1" customHeight="1" x14ac:dyDescent="0.3">
      <c r="A112" s="280"/>
      <c r="B112" s="284"/>
      <c r="C112" s="278" t="s">
        <v>581</v>
      </c>
      <c r="D112" s="283">
        <v>0</v>
      </c>
    </row>
    <row r="113" spans="1:4" ht="53.25" hidden="1" customHeight="1" x14ac:dyDescent="0.3">
      <c r="A113" s="280"/>
      <c r="B113" s="284"/>
      <c r="C113" s="278" t="s">
        <v>590</v>
      </c>
      <c r="D113" s="283">
        <v>0</v>
      </c>
    </row>
    <row r="114" spans="1:4" ht="40.5" hidden="1" x14ac:dyDescent="0.3">
      <c r="A114" s="148" t="s">
        <v>522</v>
      </c>
      <c r="B114" s="267">
        <v>9800</v>
      </c>
      <c r="C114" s="282" t="s">
        <v>523</v>
      </c>
      <c r="D114" s="281">
        <f>D115</f>
        <v>0</v>
      </c>
    </row>
    <row r="115" spans="1:4" ht="20.25" hidden="1" x14ac:dyDescent="0.3">
      <c r="A115" s="280">
        <v>9900000000</v>
      </c>
      <c r="B115" s="264"/>
      <c r="C115" s="279" t="s">
        <v>228</v>
      </c>
      <c r="D115" s="292">
        <f>D117+D121+D122+D123+D124+D119+D118+D120</f>
        <v>0</v>
      </c>
    </row>
    <row r="116" spans="1:4" ht="20.25" hidden="1" x14ac:dyDescent="0.3">
      <c r="A116" s="280"/>
      <c r="B116" s="264"/>
      <c r="C116" s="278" t="s">
        <v>474</v>
      </c>
      <c r="D116" s="269"/>
    </row>
    <row r="117" spans="1:4" ht="60.75" hidden="1" x14ac:dyDescent="0.3">
      <c r="A117" s="271"/>
      <c r="B117" s="271"/>
      <c r="C117" s="274" t="s">
        <v>553</v>
      </c>
      <c r="D117" s="269">
        <f>400000-400000</f>
        <v>0</v>
      </c>
    </row>
    <row r="118" spans="1:4" ht="91.5" hidden="1" customHeight="1" x14ac:dyDescent="0.3">
      <c r="A118" s="271"/>
      <c r="B118" s="271"/>
      <c r="C118" s="275" t="s">
        <v>635</v>
      </c>
      <c r="D118" s="269">
        <f>0</f>
        <v>0</v>
      </c>
    </row>
    <row r="119" spans="1:4" ht="90" hidden="1" customHeight="1" x14ac:dyDescent="0.3">
      <c r="A119" s="271"/>
      <c r="B119" s="271"/>
      <c r="C119" s="274" t="s">
        <v>578</v>
      </c>
      <c r="D119" s="269">
        <v>0</v>
      </c>
    </row>
    <row r="120" spans="1:4" ht="41.25" hidden="1" customHeight="1" x14ac:dyDescent="0.3">
      <c r="A120" s="271"/>
      <c r="B120" s="271"/>
      <c r="C120" s="274" t="s">
        <v>560</v>
      </c>
      <c r="D120" s="269">
        <v>0</v>
      </c>
    </row>
    <row r="121" spans="1:4" ht="20.25" hidden="1" x14ac:dyDescent="0.3">
      <c r="A121" s="271"/>
      <c r="B121" s="271"/>
      <c r="C121" s="274" t="s">
        <v>524</v>
      </c>
      <c r="D121" s="269"/>
    </row>
    <row r="122" spans="1:4" ht="40.5" hidden="1" x14ac:dyDescent="0.3">
      <c r="A122" s="271"/>
      <c r="B122" s="271"/>
      <c r="C122" s="274" t="s">
        <v>563</v>
      </c>
      <c r="D122" s="269">
        <v>0</v>
      </c>
    </row>
    <row r="123" spans="1:4" ht="40.5" hidden="1" x14ac:dyDescent="0.3">
      <c r="A123" s="271"/>
      <c r="B123" s="271"/>
      <c r="C123" s="270" t="s">
        <v>564</v>
      </c>
      <c r="D123" s="269">
        <v>0</v>
      </c>
    </row>
    <row r="124" spans="1:4" ht="64.5" hidden="1" customHeight="1" x14ac:dyDescent="0.3">
      <c r="A124" s="271"/>
      <c r="B124" s="271"/>
      <c r="C124" s="270" t="s">
        <v>565</v>
      </c>
      <c r="D124" s="269">
        <v>0</v>
      </c>
    </row>
    <row r="125" spans="1:4" ht="20.25" hidden="1" x14ac:dyDescent="0.3">
      <c r="A125" s="291" t="s">
        <v>441</v>
      </c>
      <c r="B125" s="291" t="s">
        <v>442</v>
      </c>
      <c r="C125" s="290" t="s">
        <v>14</v>
      </c>
      <c r="D125" s="281">
        <f>D126</f>
        <v>0</v>
      </c>
    </row>
    <row r="126" spans="1:4" ht="20.25" hidden="1" x14ac:dyDescent="0.3">
      <c r="A126" s="288" t="s">
        <v>232</v>
      </c>
      <c r="B126" s="288" t="s">
        <v>442</v>
      </c>
      <c r="C126" s="287" t="s">
        <v>233</v>
      </c>
      <c r="D126" s="286">
        <f>D128+D129+D130</f>
        <v>0</v>
      </c>
    </row>
    <row r="127" spans="1:4" ht="24" hidden="1" customHeight="1" x14ac:dyDescent="0.3">
      <c r="A127" s="280"/>
      <c r="B127" s="284"/>
      <c r="C127" s="284" t="s">
        <v>474</v>
      </c>
      <c r="D127" s="285"/>
    </row>
    <row r="128" spans="1:4" ht="72.75" hidden="1" customHeight="1" x14ac:dyDescent="0.3">
      <c r="A128" s="280"/>
      <c r="B128" s="284"/>
      <c r="C128" s="278" t="s">
        <v>483</v>
      </c>
      <c r="D128" s="283"/>
    </row>
    <row r="129" spans="1:4" ht="23.25" hidden="1" customHeight="1" x14ac:dyDescent="0.3">
      <c r="A129" s="280"/>
      <c r="B129" s="284"/>
      <c r="C129" s="278" t="s">
        <v>528</v>
      </c>
      <c r="D129" s="283"/>
    </row>
    <row r="130" spans="1:4" ht="45.75" hidden="1" customHeight="1" x14ac:dyDescent="0.3">
      <c r="A130" s="265"/>
      <c r="B130" s="278"/>
      <c r="C130" s="278" t="s">
        <v>530</v>
      </c>
      <c r="D130" s="283"/>
    </row>
    <row r="131" spans="1:4" ht="29.25" hidden="1" customHeight="1" x14ac:dyDescent="0.3">
      <c r="A131" s="291">
        <v>3719150</v>
      </c>
      <c r="B131" s="291">
        <v>9150</v>
      </c>
      <c r="C131" s="290" t="s">
        <v>520</v>
      </c>
      <c r="D131" s="281">
        <f>D132</f>
        <v>0</v>
      </c>
    </row>
    <row r="132" spans="1:4" ht="24.75" hidden="1" customHeight="1" x14ac:dyDescent="0.3">
      <c r="A132" s="149" t="s">
        <v>555</v>
      </c>
      <c r="B132" s="288">
        <v>9150</v>
      </c>
      <c r="C132" s="149" t="s">
        <v>556</v>
      </c>
      <c r="D132" s="286">
        <f>D134</f>
        <v>0</v>
      </c>
    </row>
    <row r="133" spans="1:4" ht="21" hidden="1" customHeight="1" x14ac:dyDescent="0.3">
      <c r="A133" s="280"/>
      <c r="B133" s="284"/>
      <c r="C133" s="278" t="s">
        <v>474</v>
      </c>
      <c r="D133" s="285"/>
    </row>
    <row r="134" spans="1:4" ht="61.5" hidden="1" customHeight="1" x14ac:dyDescent="0.3">
      <c r="A134" s="280"/>
      <c r="B134" s="284"/>
      <c r="C134" s="278" t="s">
        <v>557</v>
      </c>
      <c r="D134" s="283"/>
    </row>
    <row r="135" spans="1:4" ht="20.25" x14ac:dyDescent="0.3">
      <c r="A135" s="407" t="s">
        <v>423</v>
      </c>
      <c r="B135" s="407"/>
      <c r="C135" s="407"/>
      <c r="D135" s="397"/>
    </row>
    <row r="136" spans="1:4" ht="40.5" hidden="1" x14ac:dyDescent="0.3">
      <c r="A136" s="291">
        <v>3719740</v>
      </c>
      <c r="B136" s="291">
        <v>9740</v>
      </c>
      <c r="C136" s="290" t="s">
        <v>614</v>
      </c>
      <c r="D136" s="281">
        <f>D137</f>
        <v>0</v>
      </c>
    </row>
    <row r="137" spans="1:4" ht="20.25" hidden="1" x14ac:dyDescent="0.3">
      <c r="A137" s="289" t="s">
        <v>558</v>
      </c>
      <c r="B137" s="288">
        <v>9740</v>
      </c>
      <c r="C137" s="287" t="s">
        <v>233</v>
      </c>
      <c r="D137" s="286">
        <f>D139</f>
        <v>0</v>
      </c>
    </row>
    <row r="138" spans="1:4" ht="20.25" hidden="1" x14ac:dyDescent="0.3">
      <c r="A138" s="280"/>
      <c r="B138" s="284"/>
      <c r="C138" s="278" t="s">
        <v>474</v>
      </c>
      <c r="D138" s="285"/>
    </row>
    <row r="139" spans="1:4" ht="140.44999999999999" hidden="1" customHeight="1" x14ac:dyDescent="0.3">
      <c r="A139" s="280"/>
      <c r="B139" s="284"/>
      <c r="C139" s="278" t="s">
        <v>642</v>
      </c>
      <c r="D139" s="283">
        <f>0</f>
        <v>0</v>
      </c>
    </row>
    <row r="140" spans="1:4" ht="40.5" hidden="1" x14ac:dyDescent="0.3">
      <c r="A140" s="148" t="s">
        <v>522</v>
      </c>
      <c r="B140" s="267">
        <v>9800</v>
      </c>
      <c r="C140" s="282" t="s">
        <v>523</v>
      </c>
      <c r="D140" s="281">
        <f>D141</f>
        <v>0</v>
      </c>
    </row>
    <row r="141" spans="1:4" ht="20.25" hidden="1" x14ac:dyDescent="0.3">
      <c r="A141" s="280">
        <v>9900000000</v>
      </c>
      <c r="B141" s="271"/>
      <c r="C141" s="279" t="s">
        <v>228</v>
      </c>
      <c r="D141" s="272">
        <f>D152+D151+D143+D150+D146+D147+D144+D148+D145+D149</f>
        <v>0</v>
      </c>
    </row>
    <row r="142" spans="1:4" ht="20.25" hidden="1" x14ac:dyDescent="0.3">
      <c r="A142" s="271"/>
      <c r="B142" s="271"/>
      <c r="C142" s="278" t="s">
        <v>474</v>
      </c>
      <c r="D142" s="277"/>
    </row>
    <row r="143" spans="1:4" ht="63" hidden="1" customHeight="1" x14ac:dyDescent="0.3">
      <c r="A143" s="271"/>
      <c r="B143" s="271"/>
      <c r="C143" s="274" t="s">
        <v>554</v>
      </c>
      <c r="D143" s="272">
        <f>400000-80000-246600-73400</f>
        <v>0</v>
      </c>
    </row>
    <row r="144" spans="1:4" ht="63" hidden="1" customHeight="1" x14ac:dyDescent="0.3">
      <c r="A144" s="271"/>
      <c r="B144" s="271"/>
      <c r="C144" s="274" t="s">
        <v>579</v>
      </c>
      <c r="D144" s="272">
        <f>1900000-1900000</f>
        <v>0</v>
      </c>
    </row>
    <row r="145" spans="1:14" ht="107.25" hidden="1" customHeight="1" x14ac:dyDescent="0.3">
      <c r="A145" s="271"/>
      <c r="B145" s="271"/>
      <c r="C145" s="276" t="s">
        <v>636</v>
      </c>
      <c r="D145" s="272">
        <f>0</f>
        <v>0</v>
      </c>
    </row>
    <row r="146" spans="1:14" ht="96" hidden="1" customHeight="1" x14ac:dyDescent="0.3">
      <c r="A146" s="271"/>
      <c r="B146" s="271"/>
      <c r="C146" s="275" t="s">
        <v>635</v>
      </c>
      <c r="D146" s="272">
        <f>0</f>
        <v>0</v>
      </c>
    </row>
    <row r="147" spans="1:14" ht="88.5" hidden="1" customHeight="1" x14ac:dyDescent="0.3">
      <c r="A147" s="271"/>
      <c r="B147" s="271"/>
      <c r="C147" s="274" t="s">
        <v>592</v>
      </c>
      <c r="D147" s="272">
        <v>0</v>
      </c>
    </row>
    <row r="148" spans="1:14" ht="88.5" hidden="1" customHeight="1" x14ac:dyDescent="0.3">
      <c r="A148" s="271"/>
      <c r="B148" s="271"/>
      <c r="C148" s="274" t="s">
        <v>578</v>
      </c>
      <c r="D148" s="272">
        <v>0</v>
      </c>
    </row>
    <row r="149" spans="1:14" ht="89.25" hidden="1" customHeight="1" x14ac:dyDescent="0.3">
      <c r="A149" s="271"/>
      <c r="B149" s="271"/>
      <c r="C149" s="274" t="s">
        <v>612</v>
      </c>
      <c r="D149" s="272">
        <v>0</v>
      </c>
    </row>
    <row r="150" spans="1:14" ht="9" hidden="1" customHeight="1" x14ac:dyDescent="0.3">
      <c r="A150" s="271"/>
      <c r="B150" s="271"/>
      <c r="C150" s="274" t="s">
        <v>534</v>
      </c>
      <c r="D150" s="272">
        <f>2767170-2767170</f>
        <v>0</v>
      </c>
    </row>
    <row r="151" spans="1:14" ht="46.5" hidden="1" customHeight="1" x14ac:dyDescent="0.3">
      <c r="A151" s="271"/>
      <c r="B151" s="271"/>
      <c r="C151" s="273" t="s">
        <v>564</v>
      </c>
      <c r="D151" s="272">
        <v>0</v>
      </c>
    </row>
    <row r="152" spans="1:14" ht="60.75" hidden="1" x14ac:dyDescent="0.3">
      <c r="A152" s="271"/>
      <c r="B152" s="271"/>
      <c r="C152" s="270" t="s">
        <v>565</v>
      </c>
      <c r="D152" s="269">
        <v>0</v>
      </c>
    </row>
    <row r="153" spans="1:14" ht="20.25" hidden="1" x14ac:dyDescent="0.3">
      <c r="A153" s="268" t="s">
        <v>441</v>
      </c>
      <c r="B153" s="268" t="s">
        <v>442</v>
      </c>
      <c r="C153" s="267" t="s">
        <v>14</v>
      </c>
      <c r="D153" s="266">
        <v>0</v>
      </c>
    </row>
    <row r="154" spans="1:14" ht="20.25" hidden="1" x14ac:dyDescent="0.3">
      <c r="A154" s="265" t="s">
        <v>232</v>
      </c>
      <c r="B154" s="265" t="s">
        <v>442</v>
      </c>
      <c r="C154" s="264" t="s">
        <v>233</v>
      </c>
      <c r="D154" s="263">
        <v>0</v>
      </c>
    </row>
    <row r="155" spans="1:14" ht="20.25" x14ac:dyDescent="0.3">
      <c r="A155" s="262" t="s">
        <v>219</v>
      </c>
      <c r="B155" s="262" t="s">
        <v>219</v>
      </c>
      <c r="C155" s="261" t="s">
        <v>235</v>
      </c>
      <c r="D155" s="260">
        <f>D156+D157</f>
        <v>196515</v>
      </c>
      <c r="E155" s="139">
        <f>D155-'Додаток №3'!P132</f>
        <v>0</v>
      </c>
    </row>
    <row r="156" spans="1:14" ht="20.25" x14ac:dyDescent="0.3">
      <c r="A156" s="262" t="s">
        <v>219</v>
      </c>
      <c r="B156" s="262" t="s">
        <v>219</v>
      </c>
      <c r="C156" s="261" t="s">
        <v>236</v>
      </c>
      <c r="D156" s="260">
        <f>D125+D114+D131+D97+D101</f>
        <v>196515</v>
      </c>
      <c r="E156" s="146">
        <f>D156-'Додаток №3'!E132</f>
        <v>0</v>
      </c>
    </row>
    <row r="157" spans="1:14" ht="20.25" x14ac:dyDescent="0.3">
      <c r="A157" s="262" t="s">
        <v>219</v>
      </c>
      <c r="B157" s="262" t="s">
        <v>219</v>
      </c>
      <c r="C157" s="261" t="s">
        <v>237</v>
      </c>
      <c r="D157" s="260">
        <f>D140+D153+D136</f>
        <v>0</v>
      </c>
      <c r="E157" s="147">
        <f>D157-'Додаток №3'!J132</f>
        <v>0</v>
      </c>
    </row>
    <row r="159" spans="1:14" s="134" customFormat="1" ht="44.25" customHeight="1" x14ac:dyDescent="0.2">
      <c r="A159" s="405" t="s">
        <v>629</v>
      </c>
      <c r="B159" s="406"/>
      <c r="C159" s="406"/>
      <c r="D159" s="406"/>
      <c r="E159" s="406"/>
      <c r="F159" s="137"/>
      <c r="G159" s="137"/>
      <c r="H159" s="137"/>
      <c r="I159" s="137"/>
      <c r="J159" s="137"/>
      <c r="K159" s="137"/>
      <c r="L159" s="135"/>
      <c r="M159" s="136"/>
      <c r="N159" s="135"/>
    </row>
    <row r="162" spans="4:4" x14ac:dyDescent="0.3">
      <c r="D162" s="348"/>
    </row>
  </sheetData>
  <mergeCells count="55">
    <mergeCell ref="A159:E159"/>
    <mergeCell ref="A96:D96"/>
    <mergeCell ref="A135:D135"/>
    <mergeCell ref="B49:C49"/>
    <mergeCell ref="A107:A110"/>
    <mergeCell ref="B107:B110"/>
    <mergeCell ref="B85:C85"/>
    <mergeCell ref="B86:C86"/>
    <mergeCell ref="B87:C87"/>
    <mergeCell ref="B63:C63"/>
    <mergeCell ref="B88:C88"/>
    <mergeCell ref="B58:C58"/>
    <mergeCell ref="B59:C59"/>
    <mergeCell ref="B60:C60"/>
    <mergeCell ref="B61:C61"/>
    <mergeCell ref="B71:C71"/>
    <mergeCell ref="B48:C48"/>
    <mergeCell ref="B47:C47"/>
    <mergeCell ref="B32:C32"/>
    <mergeCell ref="B46:C46"/>
    <mergeCell ref="B62:C62"/>
    <mergeCell ref="B51:C51"/>
    <mergeCell ref="B52:C52"/>
    <mergeCell ref="B54:C54"/>
    <mergeCell ref="B55:C55"/>
    <mergeCell ref="B67:C67"/>
    <mergeCell ref="B68:C68"/>
    <mergeCell ref="A64:D64"/>
    <mergeCell ref="A6:D6"/>
    <mergeCell ref="B12:C12"/>
    <mergeCell ref="B13:C13"/>
    <mergeCell ref="A14:D14"/>
    <mergeCell ref="B22:C22"/>
    <mergeCell ref="A8:D8"/>
    <mergeCell ref="A7:D7"/>
    <mergeCell ref="B15:C15"/>
    <mergeCell ref="B44:C44"/>
    <mergeCell ref="B43:C43"/>
    <mergeCell ref="B40:C40"/>
    <mergeCell ref="B45:C45"/>
    <mergeCell ref="B38:C38"/>
    <mergeCell ref="B23:C23"/>
    <mergeCell ref="B35:C35"/>
    <mergeCell ref="B36:C36"/>
    <mergeCell ref="B16:C16"/>
    <mergeCell ref="B19:C19"/>
    <mergeCell ref="B20:C20"/>
    <mergeCell ref="B17:C17"/>
    <mergeCell ref="B18:C18"/>
    <mergeCell ref="B24:C24"/>
    <mergeCell ref="B27:C27"/>
    <mergeCell ref="B25:C25"/>
    <mergeCell ref="B29:C29"/>
    <mergeCell ref="B31:C31"/>
    <mergeCell ref="B26:C26"/>
  </mergeCells>
  <pageMargins left="0.78740157480314965" right="0.78740157480314965" top="1.1811023622047245" bottom="0.39370078740157483" header="0.51181102362204722" footer="0.51181102362204722"/>
  <pageSetup paperSize="9" scale="40" orientation="portrait" r:id="rId1"/>
  <headerFooter alignWithMargins="0"/>
  <rowBreaks count="1" manualBreakCount="1">
    <brk id="63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2D251-5444-4734-9987-15DFB74B6BAB}">
  <sheetPr>
    <pageSetUpPr fitToPage="1"/>
  </sheetPr>
  <dimension ref="A1:N171"/>
  <sheetViews>
    <sheetView tabSelected="1" view="pageBreakPreview" topLeftCell="E209" zoomScale="25" zoomScaleNormal="70" zoomScaleSheetLayoutView="25" workbookViewId="0">
      <selection activeCell="E17" sqref="E17:E164"/>
    </sheetView>
  </sheetViews>
  <sheetFormatPr defaultColWidth="9.140625" defaultRowHeight="53.25" x14ac:dyDescent="0.75"/>
  <cols>
    <col min="1" max="1" width="58.7109375" style="41" customWidth="1"/>
    <col min="2" max="2" width="56.28515625" style="41" customWidth="1"/>
    <col min="3" max="3" width="64.7109375" style="41" customWidth="1"/>
    <col min="4" max="4" width="169.5703125" style="41" customWidth="1"/>
    <col min="5" max="5" width="236.140625" style="66" customWidth="1"/>
    <col min="6" max="6" width="138.28515625" style="66" customWidth="1"/>
    <col min="7" max="7" width="73.5703125" style="42" customWidth="1"/>
    <col min="8" max="10" width="73.5703125" style="41" customWidth="1"/>
    <col min="11" max="11" width="52.28515625" style="41" customWidth="1"/>
    <col min="12" max="12" width="39.42578125" style="41" customWidth="1"/>
    <col min="13" max="16384" width="9.140625" style="41"/>
  </cols>
  <sheetData>
    <row r="1" spans="1:10" x14ac:dyDescent="0.75">
      <c r="G1" s="42" t="s">
        <v>659</v>
      </c>
    </row>
    <row r="2" spans="1:10" ht="109.5" customHeight="1" x14ac:dyDescent="0.75">
      <c r="F2" s="342"/>
      <c r="G2" s="41" t="s">
        <v>482</v>
      </c>
    </row>
    <row r="3" spans="1:10" ht="64.5" customHeight="1" x14ac:dyDescent="0.75">
      <c r="F3" s="342"/>
      <c r="G3" s="42" t="s">
        <v>683</v>
      </c>
    </row>
    <row r="4" spans="1:10" ht="68.25" customHeight="1" x14ac:dyDescent="0.75">
      <c r="F4" s="342"/>
      <c r="G4" s="41" t="s">
        <v>682</v>
      </c>
    </row>
    <row r="5" spans="1:10" x14ac:dyDescent="0.75">
      <c r="F5" s="342"/>
      <c r="G5" s="41"/>
    </row>
    <row r="6" spans="1:10" x14ac:dyDescent="0.75">
      <c r="F6" s="342"/>
      <c r="G6" s="41"/>
    </row>
    <row r="7" spans="1:10" ht="86.25" customHeight="1" x14ac:dyDescent="0.75">
      <c r="A7" s="428" t="s">
        <v>649</v>
      </c>
      <c r="B7" s="429"/>
      <c r="C7" s="429"/>
      <c r="D7" s="429"/>
      <c r="E7" s="429"/>
      <c r="F7" s="429"/>
      <c r="G7" s="429"/>
      <c r="H7" s="429"/>
      <c r="I7" s="429"/>
      <c r="J7" s="429"/>
    </row>
    <row r="8" spans="1:10" s="44" customFormat="1" ht="48.75" customHeight="1" x14ac:dyDescent="0.65">
      <c r="A8" s="43"/>
      <c r="B8" s="43"/>
      <c r="C8" s="43"/>
      <c r="D8" s="43"/>
      <c r="E8" s="341"/>
      <c r="F8" s="341"/>
      <c r="G8" s="43"/>
      <c r="H8" s="43"/>
      <c r="I8" s="43"/>
      <c r="J8" s="43"/>
    </row>
    <row r="9" spans="1:10" s="44" customFormat="1" ht="48.75" customHeight="1" x14ac:dyDescent="0.75">
      <c r="A9" s="198" t="s">
        <v>541</v>
      </c>
      <c r="B9" s="197"/>
      <c r="C9" s="197"/>
      <c r="D9" s="197"/>
      <c r="E9" s="340"/>
      <c r="F9" s="340"/>
      <c r="G9" s="197"/>
      <c r="H9" s="197"/>
      <c r="I9" s="197"/>
      <c r="J9" s="197"/>
    </row>
    <row r="10" spans="1:10" s="44" customFormat="1" ht="48.75" customHeight="1" x14ac:dyDescent="0.75">
      <c r="A10" s="197" t="s">
        <v>148</v>
      </c>
      <c r="B10" s="197"/>
      <c r="C10" s="197"/>
      <c r="D10" s="197"/>
      <c r="E10" s="340"/>
      <c r="F10" s="340"/>
      <c r="G10" s="197"/>
      <c r="H10" s="197"/>
      <c r="I10" s="197"/>
      <c r="J10" s="196" t="s">
        <v>149</v>
      </c>
    </row>
    <row r="11" spans="1:10" s="44" customFormat="1" ht="48.75" customHeight="1" x14ac:dyDescent="0.65">
      <c r="A11" s="427" t="s">
        <v>129</v>
      </c>
      <c r="B11" s="427" t="s">
        <v>130</v>
      </c>
      <c r="C11" s="427" t="s">
        <v>109</v>
      </c>
      <c r="D11" s="427" t="s">
        <v>150</v>
      </c>
      <c r="E11" s="426" t="s">
        <v>411</v>
      </c>
      <c r="F11" s="426" t="s">
        <v>412</v>
      </c>
      <c r="G11" s="430" t="s">
        <v>106</v>
      </c>
      <c r="H11" s="427" t="s">
        <v>17</v>
      </c>
      <c r="I11" s="427" t="s">
        <v>18</v>
      </c>
      <c r="J11" s="427"/>
    </row>
    <row r="12" spans="1:10" s="45" customFormat="1" ht="354.75" customHeight="1" x14ac:dyDescent="0.75">
      <c r="A12" s="427"/>
      <c r="B12" s="427"/>
      <c r="C12" s="427"/>
      <c r="D12" s="427"/>
      <c r="E12" s="426"/>
      <c r="F12" s="426"/>
      <c r="G12" s="430"/>
      <c r="H12" s="427"/>
      <c r="I12" s="256" t="s">
        <v>107</v>
      </c>
      <c r="J12" s="256" t="s">
        <v>108</v>
      </c>
    </row>
    <row r="13" spans="1:10" s="45" customFormat="1" ht="104.25" customHeight="1" x14ac:dyDescent="0.75">
      <c r="A13" s="195">
        <v>1</v>
      </c>
      <c r="B13" s="195">
        <v>2</v>
      </c>
      <c r="C13" s="195">
        <v>3</v>
      </c>
      <c r="D13" s="195">
        <v>4</v>
      </c>
      <c r="E13" s="339">
        <v>5</v>
      </c>
      <c r="F13" s="339">
        <v>6</v>
      </c>
      <c r="G13" s="199">
        <v>7</v>
      </c>
      <c r="H13" s="195">
        <v>8</v>
      </c>
      <c r="I13" s="195">
        <v>9</v>
      </c>
      <c r="J13" s="195">
        <v>10</v>
      </c>
    </row>
    <row r="14" spans="1:10" s="45" customFormat="1" ht="128.25" customHeight="1" x14ac:dyDescent="0.75">
      <c r="A14" s="194" t="s">
        <v>448</v>
      </c>
      <c r="B14" s="193" t="s">
        <v>154</v>
      </c>
      <c r="C14" s="193" t="s">
        <v>154</v>
      </c>
      <c r="D14" s="159" t="s">
        <v>155</v>
      </c>
      <c r="E14" s="159" t="s">
        <v>154</v>
      </c>
      <c r="F14" s="159" t="s">
        <v>154</v>
      </c>
      <c r="G14" s="200">
        <f t="shared" ref="G14:G29" si="0">H14+I14</f>
        <v>5372151</v>
      </c>
      <c r="H14" s="158">
        <f>SUM(H15:H38)</f>
        <v>5372151</v>
      </c>
      <c r="I14" s="192">
        <f>SUM(I15:I38)</f>
        <v>0</v>
      </c>
      <c r="J14" s="192">
        <f>SUM(J15:J38)</f>
        <v>0</v>
      </c>
    </row>
    <row r="15" spans="1:10" ht="308.25" customHeight="1" x14ac:dyDescent="0.75">
      <c r="A15" s="168" t="s">
        <v>450</v>
      </c>
      <c r="B15" s="154" t="s">
        <v>69</v>
      </c>
      <c r="C15" s="154" t="s">
        <v>21</v>
      </c>
      <c r="D15" s="154" t="s">
        <v>156</v>
      </c>
      <c r="E15" s="156" t="s">
        <v>660</v>
      </c>
      <c r="F15" s="156" t="s">
        <v>619</v>
      </c>
      <c r="G15" s="201">
        <f t="shared" si="0"/>
        <v>93751</v>
      </c>
      <c r="H15" s="258">
        <f>93751</f>
        <v>93751</v>
      </c>
      <c r="I15" s="191">
        <f t="shared" ref="I15:I27" si="1">J15</f>
        <v>0</v>
      </c>
      <c r="J15" s="191">
        <v>0</v>
      </c>
    </row>
    <row r="16" spans="1:10" ht="308.25" hidden="1" customHeight="1" x14ac:dyDescent="0.75">
      <c r="A16" s="189" t="s">
        <v>450</v>
      </c>
      <c r="B16" s="154" t="s">
        <v>69</v>
      </c>
      <c r="C16" s="154" t="s">
        <v>21</v>
      </c>
      <c r="D16" s="154" t="s">
        <v>156</v>
      </c>
      <c r="E16" s="156" t="s">
        <v>498</v>
      </c>
      <c r="F16" s="156" t="s">
        <v>499</v>
      </c>
      <c r="G16" s="201">
        <f t="shared" si="0"/>
        <v>0</v>
      </c>
      <c r="H16" s="258">
        <v>0</v>
      </c>
      <c r="I16" s="191">
        <f t="shared" si="1"/>
        <v>0</v>
      </c>
      <c r="J16" s="191">
        <v>0</v>
      </c>
    </row>
    <row r="17" spans="1:10" ht="249" customHeight="1" x14ac:dyDescent="0.75">
      <c r="A17" s="168" t="s">
        <v>451</v>
      </c>
      <c r="B17" s="156" t="s">
        <v>39</v>
      </c>
      <c r="C17" s="156" t="s">
        <v>40</v>
      </c>
      <c r="D17" s="156" t="s">
        <v>73</v>
      </c>
      <c r="E17" s="431" t="s">
        <v>691</v>
      </c>
      <c r="F17" s="156" t="s">
        <v>619</v>
      </c>
      <c r="G17" s="201">
        <f t="shared" si="0"/>
        <v>238600</v>
      </c>
      <c r="H17" s="165">
        <v>238600</v>
      </c>
      <c r="I17" s="258">
        <f t="shared" si="1"/>
        <v>0</v>
      </c>
      <c r="J17" s="258">
        <v>0</v>
      </c>
    </row>
    <row r="18" spans="1:10" s="44" customFormat="1" ht="282" hidden="1" customHeight="1" x14ac:dyDescent="0.65">
      <c r="A18" s="189" t="s">
        <v>451</v>
      </c>
      <c r="B18" s="156" t="s">
        <v>39</v>
      </c>
      <c r="C18" s="156" t="s">
        <v>40</v>
      </c>
      <c r="D18" s="156" t="s">
        <v>73</v>
      </c>
      <c r="E18" s="431" t="s">
        <v>620</v>
      </c>
      <c r="F18" s="156" t="s">
        <v>619</v>
      </c>
      <c r="G18" s="338">
        <f t="shared" si="0"/>
        <v>0</v>
      </c>
      <c r="H18" s="258">
        <v>0</v>
      </c>
      <c r="I18" s="258">
        <f t="shared" si="1"/>
        <v>0</v>
      </c>
      <c r="J18" s="258">
        <v>0</v>
      </c>
    </row>
    <row r="19" spans="1:10" ht="249" hidden="1" customHeight="1" x14ac:dyDescent="0.75">
      <c r="A19" s="183" t="s">
        <v>452</v>
      </c>
      <c r="B19" s="259">
        <v>3121</v>
      </c>
      <c r="C19" s="156" t="s">
        <v>29</v>
      </c>
      <c r="D19" s="155" t="s">
        <v>387</v>
      </c>
      <c r="E19" s="431" t="s">
        <v>620</v>
      </c>
      <c r="F19" s="156" t="s">
        <v>619</v>
      </c>
      <c r="G19" s="201">
        <f t="shared" si="0"/>
        <v>0</v>
      </c>
      <c r="H19" s="258">
        <v>0</v>
      </c>
      <c r="I19" s="258">
        <f t="shared" si="1"/>
        <v>0</v>
      </c>
      <c r="J19" s="258">
        <v>0</v>
      </c>
    </row>
    <row r="20" spans="1:10" ht="249" hidden="1" customHeight="1" x14ac:dyDescent="0.75">
      <c r="A20" s="190" t="s">
        <v>453</v>
      </c>
      <c r="B20" s="156" t="s">
        <v>65</v>
      </c>
      <c r="C20" s="156" t="s">
        <v>29</v>
      </c>
      <c r="D20" s="155" t="s">
        <v>157</v>
      </c>
      <c r="E20" s="431" t="s">
        <v>620</v>
      </c>
      <c r="F20" s="156" t="s">
        <v>619</v>
      </c>
      <c r="G20" s="201">
        <f t="shared" si="0"/>
        <v>0</v>
      </c>
      <c r="H20" s="258">
        <v>0</v>
      </c>
      <c r="I20" s="258">
        <f t="shared" si="1"/>
        <v>0</v>
      </c>
      <c r="J20" s="258">
        <v>0</v>
      </c>
    </row>
    <row r="21" spans="1:10" ht="294" hidden="1" customHeight="1" x14ac:dyDescent="0.75">
      <c r="A21" s="183" t="s">
        <v>454</v>
      </c>
      <c r="B21" s="156" t="s">
        <v>158</v>
      </c>
      <c r="C21" s="156" t="s">
        <v>43</v>
      </c>
      <c r="D21" s="156" t="s">
        <v>87</v>
      </c>
      <c r="E21" s="431" t="s">
        <v>620</v>
      </c>
      <c r="F21" s="156" t="s">
        <v>619</v>
      </c>
      <c r="G21" s="201">
        <f t="shared" si="0"/>
        <v>0</v>
      </c>
      <c r="H21" s="258">
        <v>0</v>
      </c>
      <c r="I21" s="258">
        <f t="shared" si="1"/>
        <v>0</v>
      </c>
      <c r="J21" s="258">
        <v>0</v>
      </c>
    </row>
    <row r="22" spans="1:10" ht="400.5" hidden="1" customHeight="1" x14ac:dyDescent="0.75">
      <c r="A22" s="183" t="s">
        <v>454</v>
      </c>
      <c r="B22" s="156" t="s">
        <v>158</v>
      </c>
      <c r="C22" s="156" t="s">
        <v>43</v>
      </c>
      <c r="D22" s="156" t="s">
        <v>87</v>
      </c>
      <c r="E22" s="431" t="s">
        <v>681</v>
      </c>
      <c r="F22" s="156" t="s">
        <v>619</v>
      </c>
      <c r="G22" s="201">
        <f t="shared" si="0"/>
        <v>0</v>
      </c>
      <c r="H22" s="258">
        <v>0</v>
      </c>
      <c r="I22" s="258">
        <f t="shared" si="1"/>
        <v>0</v>
      </c>
      <c r="J22" s="258">
        <v>0</v>
      </c>
    </row>
    <row r="23" spans="1:10" ht="336.75" hidden="1" customHeight="1" x14ac:dyDescent="0.75">
      <c r="A23" s="183" t="s">
        <v>561</v>
      </c>
      <c r="B23" s="172">
        <v>7330</v>
      </c>
      <c r="C23" s="186" t="s">
        <v>479</v>
      </c>
      <c r="D23" s="170" t="s">
        <v>544</v>
      </c>
      <c r="E23" s="431" t="s">
        <v>620</v>
      </c>
      <c r="F23" s="156" t="s">
        <v>619</v>
      </c>
      <c r="G23" s="201">
        <f t="shared" si="0"/>
        <v>0</v>
      </c>
      <c r="H23" s="258">
        <v>0</v>
      </c>
      <c r="I23" s="258">
        <f t="shared" si="1"/>
        <v>0</v>
      </c>
      <c r="J23" s="258">
        <v>0</v>
      </c>
    </row>
    <row r="24" spans="1:10" ht="276" customHeight="1" x14ac:dyDescent="0.75">
      <c r="A24" s="168" t="s">
        <v>455</v>
      </c>
      <c r="B24" s="259">
        <v>7370</v>
      </c>
      <c r="C24" s="156" t="s">
        <v>37</v>
      </c>
      <c r="D24" s="156" t="s">
        <v>72</v>
      </c>
      <c r="E24" s="431" t="s">
        <v>660</v>
      </c>
      <c r="F24" s="156" t="s">
        <v>619</v>
      </c>
      <c r="G24" s="201">
        <f t="shared" si="0"/>
        <v>65000</v>
      </c>
      <c r="H24" s="258">
        <v>65000</v>
      </c>
      <c r="I24" s="258">
        <f t="shared" si="1"/>
        <v>0</v>
      </c>
      <c r="J24" s="258">
        <v>0</v>
      </c>
    </row>
    <row r="25" spans="1:10" ht="276" hidden="1" customHeight="1" x14ac:dyDescent="0.75">
      <c r="A25" s="189" t="s">
        <v>455</v>
      </c>
      <c r="B25" s="259">
        <v>7370</v>
      </c>
      <c r="C25" s="156" t="s">
        <v>37</v>
      </c>
      <c r="D25" s="156" t="s">
        <v>72</v>
      </c>
      <c r="E25" s="431" t="s">
        <v>498</v>
      </c>
      <c r="F25" s="156" t="s">
        <v>499</v>
      </c>
      <c r="G25" s="201">
        <f t="shared" si="0"/>
        <v>0</v>
      </c>
      <c r="H25" s="258">
        <v>0</v>
      </c>
      <c r="I25" s="258">
        <f t="shared" si="1"/>
        <v>0</v>
      </c>
      <c r="J25" s="258">
        <v>0</v>
      </c>
    </row>
    <row r="26" spans="1:10" ht="291" hidden="1" customHeight="1" x14ac:dyDescent="0.75">
      <c r="A26" s="189" t="s">
        <v>456</v>
      </c>
      <c r="B26" s="156" t="s">
        <v>159</v>
      </c>
      <c r="C26" s="156" t="s">
        <v>37</v>
      </c>
      <c r="D26" s="156" t="s">
        <v>5</v>
      </c>
      <c r="E26" s="431" t="s">
        <v>620</v>
      </c>
      <c r="F26" s="156" t="s">
        <v>619</v>
      </c>
      <c r="G26" s="201">
        <f t="shared" si="0"/>
        <v>0</v>
      </c>
      <c r="H26" s="258">
        <v>0</v>
      </c>
      <c r="I26" s="258">
        <f t="shared" si="1"/>
        <v>0</v>
      </c>
      <c r="J26" s="258">
        <v>0</v>
      </c>
    </row>
    <row r="27" spans="1:10" ht="306" hidden="1" customHeight="1" x14ac:dyDescent="0.75">
      <c r="A27" s="189" t="s">
        <v>457</v>
      </c>
      <c r="B27" s="156" t="s">
        <v>160</v>
      </c>
      <c r="C27" s="156" t="s">
        <v>37</v>
      </c>
      <c r="D27" s="156" t="s">
        <v>161</v>
      </c>
      <c r="E27" s="431" t="s">
        <v>620</v>
      </c>
      <c r="F27" s="156" t="s">
        <v>619</v>
      </c>
      <c r="G27" s="201">
        <f t="shared" si="0"/>
        <v>0</v>
      </c>
      <c r="H27" s="258">
        <v>0</v>
      </c>
      <c r="I27" s="258">
        <f t="shared" si="1"/>
        <v>0</v>
      </c>
      <c r="J27" s="258">
        <v>0</v>
      </c>
    </row>
    <row r="28" spans="1:10" ht="306" hidden="1" customHeight="1" x14ac:dyDescent="0.75">
      <c r="A28" s="189" t="s">
        <v>457</v>
      </c>
      <c r="B28" s="156" t="s">
        <v>160</v>
      </c>
      <c r="C28" s="156" t="s">
        <v>37</v>
      </c>
      <c r="D28" s="156" t="s">
        <v>161</v>
      </c>
      <c r="E28" s="432" t="s">
        <v>536</v>
      </c>
      <c r="F28" s="156" t="s">
        <v>551</v>
      </c>
      <c r="G28" s="201">
        <f t="shared" si="0"/>
        <v>0</v>
      </c>
      <c r="H28" s="258">
        <v>0</v>
      </c>
      <c r="I28" s="258">
        <v>0</v>
      </c>
      <c r="J28" s="258">
        <v>0</v>
      </c>
    </row>
    <row r="29" spans="1:10" ht="409.6" hidden="1" customHeight="1" x14ac:dyDescent="0.75">
      <c r="A29" s="421" t="s">
        <v>457</v>
      </c>
      <c r="B29" s="423" t="s">
        <v>160</v>
      </c>
      <c r="C29" s="425" t="s">
        <v>37</v>
      </c>
      <c r="D29" s="426" t="s">
        <v>161</v>
      </c>
      <c r="E29" s="433" t="s">
        <v>437</v>
      </c>
      <c r="F29" s="423" t="s">
        <v>438</v>
      </c>
      <c r="G29" s="418">
        <f t="shared" si="0"/>
        <v>0</v>
      </c>
      <c r="H29" s="420">
        <v>0</v>
      </c>
      <c r="I29" s="420">
        <f>J29</f>
        <v>0</v>
      </c>
      <c r="J29" s="420">
        <v>0</v>
      </c>
    </row>
    <row r="30" spans="1:10" ht="157.5" hidden="1" customHeight="1" x14ac:dyDescent="0.75">
      <c r="A30" s="422"/>
      <c r="B30" s="424"/>
      <c r="C30" s="425"/>
      <c r="D30" s="426"/>
      <c r="E30" s="434"/>
      <c r="F30" s="424"/>
      <c r="G30" s="419"/>
      <c r="H30" s="420"/>
      <c r="I30" s="420"/>
      <c r="J30" s="420"/>
    </row>
    <row r="31" spans="1:10" ht="304.5" customHeight="1" x14ac:dyDescent="0.75">
      <c r="A31" s="173" t="s">
        <v>531</v>
      </c>
      <c r="B31" s="259">
        <v>8110</v>
      </c>
      <c r="C31" s="177" t="s">
        <v>532</v>
      </c>
      <c r="D31" s="259" t="s">
        <v>533</v>
      </c>
      <c r="E31" s="432" t="s">
        <v>685</v>
      </c>
      <c r="F31" s="156" t="s">
        <v>680</v>
      </c>
      <c r="G31" s="201">
        <f t="shared" ref="G31:G51" si="2">H31+I31</f>
        <v>4974800</v>
      </c>
      <c r="H31" s="165">
        <v>4974800</v>
      </c>
      <c r="I31" s="258">
        <f>J31</f>
        <v>0</v>
      </c>
      <c r="J31" s="258">
        <v>0</v>
      </c>
    </row>
    <row r="32" spans="1:10" ht="157.5" hidden="1" customHeight="1" x14ac:dyDescent="0.75">
      <c r="A32" s="187" t="s">
        <v>531</v>
      </c>
      <c r="B32" s="259">
        <v>8110</v>
      </c>
      <c r="C32" s="188" t="s">
        <v>532</v>
      </c>
      <c r="D32" s="257" t="s">
        <v>533</v>
      </c>
      <c r="E32" s="431" t="s">
        <v>539</v>
      </c>
      <c r="F32" s="257"/>
      <c r="G32" s="201">
        <f t="shared" si="2"/>
        <v>0</v>
      </c>
      <c r="H32" s="180">
        <v>0</v>
      </c>
      <c r="I32" s="180">
        <f>J32</f>
        <v>0</v>
      </c>
      <c r="J32" s="180">
        <v>0</v>
      </c>
    </row>
    <row r="33" spans="1:10" ht="157.5" hidden="1" customHeight="1" x14ac:dyDescent="0.75">
      <c r="A33" s="187" t="s">
        <v>504</v>
      </c>
      <c r="B33" s="259">
        <v>8240</v>
      </c>
      <c r="C33" s="177" t="s">
        <v>505</v>
      </c>
      <c r="D33" s="155" t="s">
        <v>506</v>
      </c>
      <c r="E33" s="431" t="s">
        <v>539</v>
      </c>
      <c r="F33" s="156" t="s">
        <v>511</v>
      </c>
      <c r="G33" s="201">
        <f t="shared" si="2"/>
        <v>0</v>
      </c>
      <c r="H33" s="258">
        <v>0</v>
      </c>
      <c r="I33" s="258">
        <v>0</v>
      </c>
      <c r="J33" s="258">
        <v>0</v>
      </c>
    </row>
    <row r="34" spans="1:10" ht="292.5" hidden="1" customHeight="1" x14ac:dyDescent="0.75">
      <c r="A34" s="187" t="s">
        <v>504</v>
      </c>
      <c r="B34" s="259">
        <v>8240</v>
      </c>
      <c r="C34" s="177" t="s">
        <v>505</v>
      </c>
      <c r="D34" s="155" t="s">
        <v>506</v>
      </c>
      <c r="E34" s="431" t="s">
        <v>525</v>
      </c>
      <c r="F34" s="156"/>
      <c r="G34" s="201">
        <f t="shared" si="2"/>
        <v>0</v>
      </c>
      <c r="H34" s="258">
        <v>0</v>
      </c>
      <c r="I34" s="258">
        <v>0</v>
      </c>
      <c r="J34" s="258">
        <v>0</v>
      </c>
    </row>
    <row r="35" spans="1:10" ht="240.75" hidden="1" customHeight="1" x14ac:dyDescent="0.75">
      <c r="A35" s="183" t="s">
        <v>458</v>
      </c>
      <c r="B35" s="156" t="s">
        <v>162</v>
      </c>
      <c r="C35" s="156" t="s">
        <v>38</v>
      </c>
      <c r="D35" s="156" t="s">
        <v>10</v>
      </c>
      <c r="E35" s="431" t="s">
        <v>620</v>
      </c>
      <c r="F35" s="156" t="s">
        <v>619</v>
      </c>
      <c r="G35" s="201">
        <f t="shared" si="2"/>
        <v>0</v>
      </c>
      <c r="H35" s="258">
        <v>0</v>
      </c>
      <c r="I35" s="258">
        <v>0</v>
      </c>
      <c r="J35" s="258">
        <v>0</v>
      </c>
    </row>
    <row r="36" spans="1:10" ht="240.75" hidden="1" customHeight="1" x14ac:dyDescent="0.75">
      <c r="A36" s="187" t="s">
        <v>522</v>
      </c>
      <c r="B36" s="177">
        <v>9800</v>
      </c>
      <c r="C36" s="177" t="s">
        <v>39</v>
      </c>
      <c r="D36" s="156" t="s">
        <v>523</v>
      </c>
      <c r="E36" s="431" t="s">
        <v>603</v>
      </c>
      <c r="F36" s="156" t="s">
        <v>604</v>
      </c>
      <c r="G36" s="201">
        <f t="shared" si="2"/>
        <v>0</v>
      </c>
      <c r="H36" s="258">
        <v>0</v>
      </c>
      <c r="I36" s="258">
        <f>J36</f>
        <v>0</v>
      </c>
      <c r="J36" s="258">
        <v>0</v>
      </c>
    </row>
    <row r="37" spans="1:10" ht="240.75" hidden="1" customHeight="1" x14ac:dyDescent="0.75">
      <c r="A37" s="187" t="s">
        <v>522</v>
      </c>
      <c r="B37" s="177">
        <v>9800</v>
      </c>
      <c r="C37" s="177" t="s">
        <v>39</v>
      </c>
      <c r="D37" s="156" t="s">
        <v>523</v>
      </c>
      <c r="E37" s="431" t="s">
        <v>620</v>
      </c>
      <c r="F37" s="156" t="s">
        <v>619</v>
      </c>
      <c r="G37" s="201">
        <f t="shared" si="2"/>
        <v>0</v>
      </c>
      <c r="H37" s="258">
        <v>0</v>
      </c>
      <c r="I37" s="258">
        <f>J37</f>
        <v>0</v>
      </c>
      <c r="J37" s="258">
        <v>0</v>
      </c>
    </row>
    <row r="38" spans="1:10" ht="240.75" hidden="1" customHeight="1" x14ac:dyDescent="0.75">
      <c r="A38" s="187" t="s">
        <v>522</v>
      </c>
      <c r="B38" s="177">
        <v>9800</v>
      </c>
      <c r="C38" s="177" t="s">
        <v>39</v>
      </c>
      <c r="D38" s="156" t="s">
        <v>523</v>
      </c>
      <c r="E38" s="431" t="s">
        <v>525</v>
      </c>
      <c r="F38" s="156" t="s">
        <v>549</v>
      </c>
      <c r="G38" s="201">
        <f t="shared" si="2"/>
        <v>0</v>
      </c>
      <c r="H38" s="258">
        <v>0</v>
      </c>
      <c r="I38" s="258">
        <f>J38</f>
        <v>0</v>
      </c>
      <c r="J38" s="258">
        <v>0</v>
      </c>
    </row>
    <row r="39" spans="1:10" ht="205.5" customHeight="1" x14ac:dyDescent="0.75">
      <c r="A39" s="169" t="s">
        <v>67</v>
      </c>
      <c r="B39" s="159" t="s">
        <v>154</v>
      </c>
      <c r="C39" s="159" t="s">
        <v>154</v>
      </c>
      <c r="D39" s="159" t="s">
        <v>163</v>
      </c>
      <c r="E39" s="435" t="s">
        <v>154</v>
      </c>
      <c r="F39" s="159" t="s">
        <v>154</v>
      </c>
      <c r="G39" s="200">
        <f t="shared" si="2"/>
        <v>2330600</v>
      </c>
      <c r="H39" s="158">
        <f>SUM(H40:H64)</f>
        <v>2330600</v>
      </c>
      <c r="I39" s="158">
        <f>SUM(I40:I64)</f>
        <v>0</v>
      </c>
      <c r="J39" s="158">
        <f>SUM(J40:J64)</f>
        <v>0</v>
      </c>
    </row>
    <row r="40" spans="1:10" ht="300.75" hidden="1" customHeight="1" x14ac:dyDescent="0.75">
      <c r="A40" s="178" t="s">
        <v>75</v>
      </c>
      <c r="B40" s="156" t="s">
        <v>76</v>
      </c>
      <c r="C40" s="156" t="s">
        <v>21</v>
      </c>
      <c r="D40" s="156" t="s">
        <v>388</v>
      </c>
      <c r="E40" s="431" t="s">
        <v>660</v>
      </c>
      <c r="F40" s="166" t="s">
        <v>619</v>
      </c>
      <c r="G40" s="201">
        <f t="shared" si="2"/>
        <v>0</v>
      </c>
      <c r="H40" s="258">
        <v>0</v>
      </c>
      <c r="I40" s="258">
        <f>J40</f>
        <v>0</v>
      </c>
      <c r="J40" s="258">
        <v>0</v>
      </c>
    </row>
    <row r="41" spans="1:10" ht="285.75" hidden="1" customHeight="1" x14ac:dyDescent="0.75">
      <c r="A41" s="178" t="s">
        <v>77</v>
      </c>
      <c r="B41" s="156" t="s">
        <v>30</v>
      </c>
      <c r="C41" s="156" t="s">
        <v>22</v>
      </c>
      <c r="D41" s="156" t="s">
        <v>164</v>
      </c>
      <c r="E41" s="431" t="s">
        <v>660</v>
      </c>
      <c r="F41" s="166" t="s">
        <v>619</v>
      </c>
      <c r="G41" s="201">
        <f t="shared" si="2"/>
        <v>0</v>
      </c>
      <c r="H41" s="258">
        <v>0</v>
      </c>
      <c r="I41" s="258">
        <f>J41</f>
        <v>0</v>
      </c>
      <c r="J41" s="258">
        <v>0</v>
      </c>
    </row>
    <row r="42" spans="1:10" ht="294.75" hidden="1" customHeight="1" x14ac:dyDescent="0.75">
      <c r="A42" s="178" t="s">
        <v>77</v>
      </c>
      <c r="B42" s="156" t="s">
        <v>30</v>
      </c>
      <c r="C42" s="156" t="s">
        <v>22</v>
      </c>
      <c r="D42" s="156" t="s">
        <v>164</v>
      </c>
      <c r="E42" s="431" t="s">
        <v>540</v>
      </c>
      <c r="F42" s="156" t="s">
        <v>467</v>
      </c>
      <c r="G42" s="201">
        <f t="shared" si="2"/>
        <v>0</v>
      </c>
      <c r="H42" s="258">
        <v>0</v>
      </c>
      <c r="I42" s="258">
        <v>0</v>
      </c>
      <c r="J42" s="258">
        <v>0</v>
      </c>
    </row>
    <row r="43" spans="1:10" s="44" customFormat="1" ht="250.5" hidden="1" customHeight="1" x14ac:dyDescent="0.65">
      <c r="A43" s="178" t="s">
        <v>77</v>
      </c>
      <c r="B43" s="156" t="s">
        <v>30</v>
      </c>
      <c r="C43" s="156" t="s">
        <v>22</v>
      </c>
      <c r="D43" s="156" t="s">
        <v>164</v>
      </c>
      <c r="E43" s="431" t="s">
        <v>566</v>
      </c>
      <c r="F43" s="156" t="s">
        <v>583</v>
      </c>
      <c r="G43" s="201">
        <f t="shared" si="2"/>
        <v>0</v>
      </c>
      <c r="H43" s="258">
        <v>0</v>
      </c>
      <c r="I43" s="258">
        <v>0</v>
      </c>
      <c r="J43" s="258">
        <v>0</v>
      </c>
    </row>
    <row r="44" spans="1:10" s="44" customFormat="1" ht="245.25" customHeight="1" x14ac:dyDescent="0.65">
      <c r="A44" s="167" t="s">
        <v>389</v>
      </c>
      <c r="B44" s="156" t="s">
        <v>390</v>
      </c>
      <c r="C44" s="156" t="s">
        <v>23</v>
      </c>
      <c r="D44" s="155" t="s">
        <v>546</v>
      </c>
      <c r="E44" s="431" t="s">
        <v>660</v>
      </c>
      <c r="F44" s="156" t="s">
        <v>619</v>
      </c>
      <c r="G44" s="201">
        <f t="shared" si="2"/>
        <v>754900</v>
      </c>
      <c r="H44" s="258">
        <f>736300+18600</f>
        <v>754900</v>
      </c>
      <c r="I44" s="258">
        <v>0</v>
      </c>
      <c r="J44" s="258">
        <v>0</v>
      </c>
    </row>
    <row r="45" spans="1:10" s="44" customFormat="1" ht="370.5" hidden="1" customHeight="1" x14ac:dyDescent="0.65">
      <c r="A45" s="178" t="s">
        <v>389</v>
      </c>
      <c r="B45" s="156" t="s">
        <v>390</v>
      </c>
      <c r="C45" s="156" t="s">
        <v>23</v>
      </c>
      <c r="D45" s="155" t="s">
        <v>546</v>
      </c>
      <c r="E45" s="431" t="s">
        <v>540</v>
      </c>
      <c r="F45" s="156" t="s">
        <v>467</v>
      </c>
      <c r="G45" s="201">
        <f t="shared" si="2"/>
        <v>0</v>
      </c>
      <c r="H45" s="258">
        <v>0</v>
      </c>
      <c r="I45" s="258">
        <v>0</v>
      </c>
      <c r="J45" s="258">
        <v>0</v>
      </c>
    </row>
    <row r="46" spans="1:10" ht="256.5" hidden="1" customHeight="1" x14ac:dyDescent="0.75">
      <c r="A46" s="178" t="s">
        <v>389</v>
      </c>
      <c r="B46" s="156" t="s">
        <v>390</v>
      </c>
      <c r="C46" s="156" t="s">
        <v>23</v>
      </c>
      <c r="D46" s="155" t="s">
        <v>546</v>
      </c>
      <c r="E46" s="431" t="s">
        <v>566</v>
      </c>
      <c r="F46" s="156" t="s">
        <v>583</v>
      </c>
      <c r="G46" s="201">
        <f t="shared" si="2"/>
        <v>0</v>
      </c>
      <c r="H46" s="258">
        <v>0</v>
      </c>
      <c r="I46" s="258">
        <f>J46</f>
        <v>0</v>
      </c>
      <c r="J46" s="258">
        <v>0</v>
      </c>
    </row>
    <row r="47" spans="1:10" ht="292.5" customHeight="1" x14ac:dyDescent="0.75">
      <c r="A47" s="156" t="s">
        <v>446</v>
      </c>
      <c r="B47" s="156" t="s">
        <v>447</v>
      </c>
      <c r="C47" s="156" t="s">
        <v>23</v>
      </c>
      <c r="D47" s="155" t="s">
        <v>547</v>
      </c>
      <c r="E47" s="431" t="s">
        <v>660</v>
      </c>
      <c r="F47" s="156" t="s">
        <v>619</v>
      </c>
      <c r="G47" s="201">
        <f t="shared" si="2"/>
        <v>4900</v>
      </c>
      <c r="H47" s="258">
        <v>4900</v>
      </c>
      <c r="I47" s="258">
        <v>0</v>
      </c>
      <c r="J47" s="258">
        <v>0</v>
      </c>
    </row>
    <row r="48" spans="1:10" ht="289.5" hidden="1" customHeight="1" x14ac:dyDescent="0.75">
      <c r="A48" s="178" t="s">
        <v>393</v>
      </c>
      <c r="B48" s="156" t="s">
        <v>42</v>
      </c>
      <c r="C48" s="156" t="s">
        <v>24</v>
      </c>
      <c r="D48" s="156" t="s">
        <v>142</v>
      </c>
      <c r="E48" s="431" t="s">
        <v>620</v>
      </c>
      <c r="F48" s="156" t="s">
        <v>619</v>
      </c>
      <c r="G48" s="201">
        <f t="shared" si="2"/>
        <v>0</v>
      </c>
      <c r="H48" s="258">
        <v>0</v>
      </c>
      <c r="I48" s="258">
        <v>0</v>
      </c>
      <c r="J48" s="258">
        <v>0</v>
      </c>
    </row>
    <row r="49" spans="1:10" ht="241.5" hidden="1" customHeight="1" x14ac:dyDescent="0.75">
      <c r="A49" s="178" t="s">
        <v>393</v>
      </c>
      <c r="B49" s="156" t="s">
        <v>42</v>
      </c>
      <c r="C49" s="156" t="s">
        <v>24</v>
      </c>
      <c r="D49" s="156" t="s">
        <v>142</v>
      </c>
      <c r="E49" s="431" t="s">
        <v>385</v>
      </c>
      <c r="F49" s="156" t="s">
        <v>466</v>
      </c>
      <c r="G49" s="201">
        <f t="shared" si="2"/>
        <v>0</v>
      </c>
      <c r="H49" s="258">
        <v>0</v>
      </c>
      <c r="I49" s="258">
        <v>0</v>
      </c>
      <c r="J49" s="258">
        <v>0</v>
      </c>
    </row>
    <row r="50" spans="1:10" ht="283.5" customHeight="1" x14ac:dyDescent="0.75">
      <c r="A50" s="167" t="s">
        <v>394</v>
      </c>
      <c r="B50" s="156" t="s">
        <v>395</v>
      </c>
      <c r="C50" s="156" t="s">
        <v>25</v>
      </c>
      <c r="D50" s="156" t="s">
        <v>0</v>
      </c>
      <c r="E50" s="431" t="s">
        <v>660</v>
      </c>
      <c r="F50" s="156" t="s">
        <v>619</v>
      </c>
      <c r="G50" s="201">
        <f t="shared" si="2"/>
        <v>59500</v>
      </c>
      <c r="H50" s="258">
        <v>59500</v>
      </c>
      <c r="I50" s="258">
        <v>0</v>
      </c>
      <c r="J50" s="258">
        <v>0</v>
      </c>
    </row>
    <row r="51" spans="1:10" ht="289.5" hidden="1" customHeight="1" x14ac:dyDescent="0.75">
      <c r="A51" s="178" t="s">
        <v>396</v>
      </c>
      <c r="B51" s="156" t="s">
        <v>397</v>
      </c>
      <c r="C51" s="156" t="s">
        <v>26</v>
      </c>
      <c r="D51" s="156" t="s">
        <v>115</v>
      </c>
      <c r="E51" s="431" t="s">
        <v>620</v>
      </c>
      <c r="F51" s="156" t="s">
        <v>619</v>
      </c>
      <c r="G51" s="201">
        <f t="shared" si="2"/>
        <v>0</v>
      </c>
      <c r="H51" s="258">
        <v>0</v>
      </c>
      <c r="I51" s="258">
        <f>J51</f>
        <v>0</v>
      </c>
      <c r="J51" s="258">
        <v>0</v>
      </c>
    </row>
    <row r="52" spans="1:10" ht="289.5" customHeight="1" x14ac:dyDescent="0.75">
      <c r="A52" s="174">
        <v>611142</v>
      </c>
      <c r="B52" s="259">
        <v>1142</v>
      </c>
      <c r="C52" s="156" t="s">
        <v>26</v>
      </c>
      <c r="D52" s="156" t="s">
        <v>115</v>
      </c>
      <c r="E52" s="431" t="s">
        <v>693</v>
      </c>
      <c r="F52" s="156" t="s">
        <v>619</v>
      </c>
      <c r="G52" s="201">
        <f>H52</f>
        <v>1493200</v>
      </c>
      <c r="H52" s="258">
        <f>1493200</f>
        <v>1493200</v>
      </c>
      <c r="I52" s="258">
        <v>0</v>
      </c>
      <c r="J52" s="258">
        <v>0</v>
      </c>
    </row>
    <row r="53" spans="1:10" ht="268.5" customHeight="1" x14ac:dyDescent="0.75">
      <c r="A53" s="167" t="s">
        <v>398</v>
      </c>
      <c r="B53" s="156" t="s">
        <v>399</v>
      </c>
      <c r="C53" s="156" t="s">
        <v>26</v>
      </c>
      <c r="D53" s="156" t="s">
        <v>89</v>
      </c>
      <c r="E53" s="431" t="s">
        <v>660</v>
      </c>
      <c r="F53" s="156" t="s">
        <v>619</v>
      </c>
      <c r="G53" s="201">
        <f t="shared" ref="G53:G84" si="3">H53+I53</f>
        <v>18100</v>
      </c>
      <c r="H53" s="258">
        <v>18100</v>
      </c>
      <c r="I53" s="258">
        <v>0</v>
      </c>
      <c r="J53" s="258">
        <v>0</v>
      </c>
    </row>
    <row r="54" spans="1:10" ht="268.5" hidden="1" customHeight="1" x14ac:dyDescent="0.75">
      <c r="A54" s="178" t="s">
        <v>398</v>
      </c>
      <c r="B54" s="156" t="s">
        <v>399</v>
      </c>
      <c r="C54" s="156" t="s">
        <v>26</v>
      </c>
      <c r="D54" s="156" t="s">
        <v>89</v>
      </c>
      <c r="E54" s="431" t="s">
        <v>424</v>
      </c>
      <c r="F54" s="156" t="s">
        <v>468</v>
      </c>
      <c r="G54" s="201">
        <f t="shared" si="3"/>
        <v>0</v>
      </c>
      <c r="H54" s="258">
        <v>0</v>
      </c>
      <c r="I54" s="258">
        <v>0</v>
      </c>
      <c r="J54" s="258">
        <v>0</v>
      </c>
    </row>
    <row r="55" spans="1:10" ht="268.5" hidden="1" customHeight="1" x14ac:dyDescent="0.75">
      <c r="A55" s="190" t="s">
        <v>400</v>
      </c>
      <c r="B55" s="156" t="s">
        <v>401</v>
      </c>
      <c r="C55" s="156" t="s">
        <v>26</v>
      </c>
      <c r="D55" s="155" t="s">
        <v>402</v>
      </c>
      <c r="E55" s="431" t="s">
        <v>620</v>
      </c>
      <c r="F55" s="156" t="s">
        <v>619</v>
      </c>
      <c r="G55" s="201">
        <f t="shared" si="3"/>
        <v>0</v>
      </c>
      <c r="H55" s="258">
        <v>0</v>
      </c>
      <c r="I55" s="258">
        <v>0</v>
      </c>
      <c r="J55" s="258">
        <v>0</v>
      </c>
    </row>
    <row r="56" spans="1:10" ht="268.5" hidden="1" customHeight="1" x14ac:dyDescent="0.75">
      <c r="A56" s="190" t="s">
        <v>406</v>
      </c>
      <c r="B56" s="156" t="s">
        <v>407</v>
      </c>
      <c r="C56" s="156" t="s">
        <v>26</v>
      </c>
      <c r="D56" s="155" t="s">
        <v>408</v>
      </c>
      <c r="E56" s="431" t="s">
        <v>620</v>
      </c>
      <c r="F56" s="156" t="s">
        <v>619</v>
      </c>
      <c r="G56" s="201">
        <f t="shared" si="3"/>
        <v>0</v>
      </c>
      <c r="H56" s="258">
        <v>0</v>
      </c>
      <c r="I56" s="258">
        <v>0</v>
      </c>
      <c r="J56" s="258">
        <v>0</v>
      </c>
    </row>
    <row r="57" spans="1:10" ht="302.25" hidden="1" customHeight="1" x14ac:dyDescent="0.75">
      <c r="A57" s="187" t="s">
        <v>585</v>
      </c>
      <c r="B57" s="259">
        <v>1261</v>
      </c>
      <c r="C57" s="156" t="s">
        <v>26</v>
      </c>
      <c r="D57" s="155" t="s">
        <v>587</v>
      </c>
      <c r="E57" s="431" t="s">
        <v>566</v>
      </c>
      <c r="F57" s="156" t="s">
        <v>583</v>
      </c>
      <c r="G57" s="201">
        <f t="shared" si="3"/>
        <v>0</v>
      </c>
      <c r="H57" s="258">
        <v>0</v>
      </c>
      <c r="I57" s="258">
        <f>J57</f>
        <v>0</v>
      </c>
      <c r="J57" s="258">
        <v>0</v>
      </c>
    </row>
    <row r="58" spans="1:10" ht="268.5" hidden="1" customHeight="1" x14ac:dyDescent="0.75">
      <c r="A58" s="187" t="s">
        <v>586</v>
      </c>
      <c r="B58" s="259">
        <v>1262</v>
      </c>
      <c r="C58" s="156" t="s">
        <v>26</v>
      </c>
      <c r="D58" s="155" t="s">
        <v>588</v>
      </c>
      <c r="E58" s="431" t="s">
        <v>566</v>
      </c>
      <c r="F58" s="156" t="s">
        <v>583</v>
      </c>
      <c r="G58" s="201">
        <f t="shared" si="3"/>
        <v>0</v>
      </c>
      <c r="H58" s="258">
        <v>0</v>
      </c>
      <c r="I58" s="258">
        <f>J58</f>
        <v>0</v>
      </c>
      <c r="J58" s="258">
        <v>0</v>
      </c>
    </row>
    <row r="59" spans="1:10" ht="268.5" hidden="1" customHeight="1" x14ac:dyDescent="0.75">
      <c r="A59" s="336" t="s">
        <v>518</v>
      </c>
      <c r="B59" s="259">
        <v>3230</v>
      </c>
      <c r="C59" s="259">
        <v>1070</v>
      </c>
      <c r="D59" s="156" t="s">
        <v>519</v>
      </c>
      <c r="E59" s="431" t="s">
        <v>462</v>
      </c>
      <c r="F59" s="156"/>
      <c r="G59" s="201">
        <f t="shared" si="3"/>
        <v>0</v>
      </c>
      <c r="H59" s="258">
        <v>0</v>
      </c>
      <c r="I59" s="258">
        <v>0</v>
      </c>
      <c r="J59" s="258">
        <v>0</v>
      </c>
    </row>
    <row r="60" spans="1:10" ht="268.5" hidden="1" customHeight="1" x14ac:dyDescent="0.75">
      <c r="A60" s="178" t="s">
        <v>478</v>
      </c>
      <c r="B60" s="156" t="s">
        <v>481</v>
      </c>
      <c r="C60" s="156" t="s">
        <v>479</v>
      </c>
      <c r="D60" s="156" t="s">
        <v>480</v>
      </c>
      <c r="E60" s="431" t="s">
        <v>620</v>
      </c>
      <c r="F60" s="156" t="s">
        <v>619</v>
      </c>
      <c r="G60" s="201">
        <f t="shared" si="3"/>
        <v>0</v>
      </c>
      <c r="H60" s="258">
        <v>0</v>
      </c>
      <c r="I60" s="258">
        <v>0</v>
      </c>
      <c r="J60" s="258">
        <v>0</v>
      </c>
    </row>
    <row r="61" spans="1:10" ht="268.5" hidden="1" customHeight="1" x14ac:dyDescent="0.75">
      <c r="A61" s="178" t="s">
        <v>478</v>
      </c>
      <c r="B61" s="156" t="s">
        <v>481</v>
      </c>
      <c r="C61" s="156" t="s">
        <v>479</v>
      </c>
      <c r="D61" s="156" t="s">
        <v>480</v>
      </c>
      <c r="E61" s="431" t="s">
        <v>566</v>
      </c>
      <c r="F61" s="156" t="s">
        <v>583</v>
      </c>
      <c r="G61" s="201">
        <f t="shared" si="3"/>
        <v>0</v>
      </c>
      <c r="H61" s="258">
        <v>0</v>
      </c>
      <c r="I61" s="258">
        <f>J61</f>
        <v>0</v>
      </c>
      <c r="J61" s="258">
        <v>0</v>
      </c>
    </row>
    <row r="62" spans="1:10" ht="336.75" hidden="1" customHeight="1" x14ac:dyDescent="0.75">
      <c r="A62" s="183" t="s">
        <v>562</v>
      </c>
      <c r="B62" s="172">
        <v>7330</v>
      </c>
      <c r="C62" s="186" t="s">
        <v>479</v>
      </c>
      <c r="D62" s="170" t="s">
        <v>544</v>
      </c>
      <c r="E62" s="431" t="s">
        <v>620</v>
      </c>
      <c r="F62" s="156" t="s">
        <v>619</v>
      </c>
      <c r="G62" s="201">
        <f t="shared" si="3"/>
        <v>0</v>
      </c>
      <c r="H62" s="258">
        <v>0</v>
      </c>
      <c r="I62" s="258">
        <f>J62</f>
        <v>0</v>
      </c>
      <c r="J62" s="258">
        <v>0</v>
      </c>
    </row>
    <row r="63" spans="1:10" ht="268.5" hidden="1" customHeight="1" x14ac:dyDescent="0.75">
      <c r="A63" s="183" t="s">
        <v>507</v>
      </c>
      <c r="B63" s="172" t="s">
        <v>494</v>
      </c>
      <c r="C63" s="171" t="s">
        <v>37</v>
      </c>
      <c r="D63" s="170" t="s">
        <v>495</v>
      </c>
      <c r="E63" s="431" t="s">
        <v>620</v>
      </c>
      <c r="F63" s="156" t="s">
        <v>619</v>
      </c>
      <c r="G63" s="201">
        <f t="shared" si="3"/>
        <v>0</v>
      </c>
      <c r="H63" s="258">
        <v>0</v>
      </c>
      <c r="I63" s="258">
        <f>J63</f>
        <v>0</v>
      </c>
      <c r="J63" s="258">
        <v>0</v>
      </c>
    </row>
    <row r="64" spans="1:10" ht="271.5" hidden="1" customHeight="1" x14ac:dyDescent="0.75">
      <c r="A64" s="187" t="s">
        <v>537</v>
      </c>
      <c r="B64" s="259">
        <v>8110</v>
      </c>
      <c r="C64" s="177" t="s">
        <v>532</v>
      </c>
      <c r="D64" s="257" t="s">
        <v>533</v>
      </c>
      <c r="E64" s="431" t="s">
        <v>536</v>
      </c>
      <c r="F64" s="156" t="s">
        <v>551</v>
      </c>
      <c r="G64" s="201">
        <f t="shared" si="3"/>
        <v>0</v>
      </c>
      <c r="H64" s="180">
        <v>0</v>
      </c>
      <c r="I64" s="180">
        <f>J64</f>
        <v>0</v>
      </c>
      <c r="J64" s="180">
        <v>0</v>
      </c>
    </row>
    <row r="65" spans="1:10" ht="205.5" customHeight="1" x14ac:dyDescent="0.75">
      <c r="A65" s="169" t="s">
        <v>138</v>
      </c>
      <c r="B65" s="159" t="s">
        <v>154</v>
      </c>
      <c r="C65" s="159" t="s">
        <v>154</v>
      </c>
      <c r="D65" s="159" t="s">
        <v>165</v>
      </c>
      <c r="E65" s="435" t="s">
        <v>154</v>
      </c>
      <c r="F65" s="159" t="s">
        <v>154</v>
      </c>
      <c r="G65" s="200">
        <f t="shared" si="3"/>
        <v>8539200</v>
      </c>
      <c r="H65" s="158">
        <f>SUM(H66:H75)</f>
        <v>8539200</v>
      </c>
      <c r="I65" s="158">
        <f>SUM(I66:I75)</f>
        <v>0</v>
      </c>
      <c r="J65" s="158">
        <f>SUM(J66:J75)</f>
        <v>0</v>
      </c>
    </row>
    <row r="66" spans="1:10" ht="252.75" hidden="1" customHeight="1" x14ac:dyDescent="0.75">
      <c r="A66" s="178" t="s">
        <v>140</v>
      </c>
      <c r="B66" s="156" t="s">
        <v>76</v>
      </c>
      <c r="C66" s="156" t="s">
        <v>21</v>
      </c>
      <c r="D66" s="156" t="s">
        <v>388</v>
      </c>
      <c r="E66" s="431" t="s">
        <v>462</v>
      </c>
      <c r="F66" s="156" t="s">
        <v>475</v>
      </c>
      <c r="G66" s="201">
        <f t="shared" si="3"/>
        <v>0</v>
      </c>
      <c r="H66" s="258">
        <v>0</v>
      </c>
      <c r="I66" s="258">
        <f>J66</f>
        <v>0</v>
      </c>
      <c r="J66" s="258">
        <v>0</v>
      </c>
    </row>
    <row r="67" spans="1:10" ht="276.75" hidden="1" customHeight="1" x14ac:dyDescent="0.75">
      <c r="A67" s="343" t="s">
        <v>144</v>
      </c>
      <c r="B67" s="156" t="s">
        <v>56</v>
      </c>
      <c r="C67" s="156" t="s">
        <v>27</v>
      </c>
      <c r="D67" s="156" t="s">
        <v>121</v>
      </c>
      <c r="E67" s="431" t="s">
        <v>660</v>
      </c>
      <c r="F67" s="156" t="s">
        <v>619</v>
      </c>
      <c r="G67" s="201">
        <f t="shared" si="3"/>
        <v>3323700</v>
      </c>
      <c r="H67" s="185">
        <v>3323700</v>
      </c>
      <c r="I67" s="258">
        <f>J67</f>
        <v>0</v>
      </c>
      <c r="J67" s="258">
        <v>0</v>
      </c>
    </row>
    <row r="68" spans="1:10" ht="276.75" hidden="1" customHeight="1" x14ac:dyDescent="0.75">
      <c r="A68" s="178" t="s">
        <v>144</v>
      </c>
      <c r="B68" s="156" t="s">
        <v>56</v>
      </c>
      <c r="C68" s="156" t="s">
        <v>27</v>
      </c>
      <c r="D68" s="156" t="s">
        <v>121</v>
      </c>
      <c r="E68" s="431" t="s">
        <v>679</v>
      </c>
      <c r="F68" s="156" t="s">
        <v>582</v>
      </c>
      <c r="G68" s="201">
        <f t="shared" si="3"/>
        <v>0</v>
      </c>
      <c r="H68" s="185">
        <v>0</v>
      </c>
      <c r="I68" s="258">
        <f>J68</f>
        <v>0</v>
      </c>
      <c r="J68" s="258">
        <v>0</v>
      </c>
    </row>
    <row r="69" spans="1:10" ht="279.75" customHeight="1" x14ac:dyDescent="0.75">
      <c r="A69" s="167" t="s">
        <v>145</v>
      </c>
      <c r="B69" s="156" t="s">
        <v>13</v>
      </c>
      <c r="C69" s="156" t="s">
        <v>4</v>
      </c>
      <c r="D69" s="156" t="s">
        <v>92</v>
      </c>
      <c r="E69" s="431" t="s">
        <v>660</v>
      </c>
      <c r="F69" s="156" t="s">
        <v>619</v>
      </c>
      <c r="G69" s="201">
        <f t="shared" si="3"/>
        <v>430000</v>
      </c>
      <c r="H69" s="185">
        <f>430000</f>
        <v>430000</v>
      </c>
      <c r="I69" s="258">
        <v>0</v>
      </c>
      <c r="J69" s="258">
        <v>0</v>
      </c>
    </row>
    <row r="70" spans="1:10" ht="270.75" customHeight="1" x14ac:dyDescent="0.75">
      <c r="A70" s="167" t="s">
        <v>146</v>
      </c>
      <c r="B70" s="156" t="s">
        <v>7</v>
      </c>
      <c r="C70" s="156" t="s">
        <v>28</v>
      </c>
      <c r="D70" s="156" t="s">
        <v>166</v>
      </c>
      <c r="E70" s="431" t="s">
        <v>684</v>
      </c>
      <c r="F70" s="156" t="s">
        <v>678</v>
      </c>
      <c r="G70" s="201">
        <f t="shared" si="3"/>
        <v>2283500</v>
      </c>
      <c r="H70" s="165">
        <f>2283500</f>
        <v>2283500</v>
      </c>
      <c r="I70" s="258">
        <v>0</v>
      </c>
      <c r="J70" s="258">
        <v>0</v>
      </c>
    </row>
    <row r="71" spans="1:10" ht="270.75" customHeight="1" x14ac:dyDescent="0.75">
      <c r="A71" s="167" t="s">
        <v>146</v>
      </c>
      <c r="B71" s="156" t="s">
        <v>7</v>
      </c>
      <c r="C71" s="156" t="s">
        <v>28</v>
      </c>
      <c r="D71" s="156" t="s">
        <v>166</v>
      </c>
      <c r="E71" s="431" t="s">
        <v>660</v>
      </c>
      <c r="F71" s="156" t="s">
        <v>619</v>
      </c>
      <c r="G71" s="201">
        <f t="shared" si="3"/>
        <v>2502000</v>
      </c>
      <c r="H71" s="258">
        <f>9200+2492800</f>
        <v>2502000</v>
      </c>
      <c r="I71" s="258">
        <v>0</v>
      </c>
      <c r="J71" s="258">
        <v>0</v>
      </c>
    </row>
    <row r="72" spans="1:10" s="45" customFormat="1" ht="252.75" hidden="1" customHeight="1" x14ac:dyDescent="0.75">
      <c r="A72" s="343" t="s">
        <v>146</v>
      </c>
      <c r="B72" s="156" t="s">
        <v>7</v>
      </c>
      <c r="C72" s="156" t="s">
        <v>28</v>
      </c>
      <c r="D72" s="156" t="s">
        <v>166</v>
      </c>
      <c r="E72" s="431" t="s">
        <v>677</v>
      </c>
      <c r="F72" s="156" t="s">
        <v>619</v>
      </c>
      <c r="G72" s="201">
        <f t="shared" si="3"/>
        <v>0</v>
      </c>
      <c r="H72" s="258">
        <v>0</v>
      </c>
      <c r="I72" s="258">
        <v>0</v>
      </c>
      <c r="J72" s="258">
        <v>0</v>
      </c>
    </row>
    <row r="73" spans="1:10" s="45" customFormat="1" ht="252.75" hidden="1" customHeight="1" x14ac:dyDescent="0.75">
      <c r="A73" s="183" t="s">
        <v>485</v>
      </c>
      <c r="B73" s="172" t="s">
        <v>486</v>
      </c>
      <c r="C73" s="171" t="s">
        <v>479</v>
      </c>
      <c r="D73" s="170" t="s">
        <v>487</v>
      </c>
      <c r="E73" s="431" t="s">
        <v>539</v>
      </c>
      <c r="F73" s="156" t="s">
        <v>550</v>
      </c>
      <c r="G73" s="201">
        <f t="shared" si="3"/>
        <v>0</v>
      </c>
      <c r="H73" s="258">
        <v>0</v>
      </c>
      <c r="I73" s="258">
        <f>J73</f>
        <v>0</v>
      </c>
      <c r="J73" s="258">
        <v>0</v>
      </c>
    </row>
    <row r="74" spans="1:10" s="45" customFormat="1" ht="252.75" hidden="1" customHeight="1" x14ac:dyDescent="0.75">
      <c r="A74" s="187" t="s">
        <v>594</v>
      </c>
      <c r="B74" s="156" t="s">
        <v>210</v>
      </c>
      <c r="C74" s="156" t="s">
        <v>37</v>
      </c>
      <c r="D74" s="155" t="s">
        <v>72</v>
      </c>
      <c r="E74" s="431" t="s">
        <v>539</v>
      </c>
      <c r="F74" s="156" t="s">
        <v>550</v>
      </c>
      <c r="G74" s="201">
        <f t="shared" si="3"/>
        <v>0</v>
      </c>
      <c r="H74" s="258">
        <v>0</v>
      </c>
      <c r="I74" s="258">
        <v>0</v>
      </c>
      <c r="J74" s="258">
        <v>0</v>
      </c>
    </row>
    <row r="75" spans="1:10" s="45" customFormat="1" ht="252.75" hidden="1" customHeight="1" x14ac:dyDescent="0.75">
      <c r="A75" s="187" t="s">
        <v>595</v>
      </c>
      <c r="B75" s="259">
        <v>8110</v>
      </c>
      <c r="C75" s="173" t="s">
        <v>532</v>
      </c>
      <c r="D75" s="155" t="s">
        <v>533</v>
      </c>
      <c r="E75" s="431" t="s">
        <v>536</v>
      </c>
      <c r="F75" s="156" t="s">
        <v>551</v>
      </c>
      <c r="G75" s="201">
        <f t="shared" si="3"/>
        <v>0</v>
      </c>
      <c r="H75" s="258">
        <v>0</v>
      </c>
      <c r="I75" s="258">
        <v>0</v>
      </c>
      <c r="J75" s="258">
        <v>0</v>
      </c>
    </row>
    <row r="76" spans="1:10" s="45" customFormat="1" ht="205.5" customHeight="1" x14ac:dyDescent="0.75">
      <c r="A76" s="169" t="s">
        <v>68</v>
      </c>
      <c r="B76" s="159" t="s">
        <v>154</v>
      </c>
      <c r="C76" s="159" t="s">
        <v>154</v>
      </c>
      <c r="D76" s="159" t="s">
        <v>167</v>
      </c>
      <c r="E76" s="435" t="s">
        <v>154</v>
      </c>
      <c r="F76" s="159" t="s">
        <v>154</v>
      </c>
      <c r="G76" s="200">
        <f t="shared" si="3"/>
        <v>7776235</v>
      </c>
      <c r="H76" s="158">
        <f>SUM(H77:H99)</f>
        <v>7776235</v>
      </c>
      <c r="I76" s="158">
        <f>SUM(I77:I99)</f>
        <v>0</v>
      </c>
      <c r="J76" s="158">
        <f>SUM(J77:J99)</f>
        <v>0</v>
      </c>
    </row>
    <row r="77" spans="1:10" s="45" customFormat="1" ht="261" customHeight="1" x14ac:dyDescent="0.75">
      <c r="A77" s="167" t="s">
        <v>78</v>
      </c>
      <c r="B77" s="156" t="s">
        <v>76</v>
      </c>
      <c r="C77" s="156" t="s">
        <v>21</v>
      </c>
      <c r="D77" s="156" t="s">
        <v>388</v>
      </c>
      <c r="E77" s="431" t="s">
        <v>660</v>
      </c>
      <c r="F77" s="156" t="s">
        <v>619</v>
      </c>
      <c r="G77" s="201">
        <f t="shared" si="3"/>
        <v>651200</v>
      </c>
      <c r="H77" s="258">
        <v>651200</v>
      </c>
      <c r="I77" s="258">
        <f>J77</f>
        <v>0</v>
      </c>
      <c r="J77" s="258">
        <v>0</v>
      </c>
    </row>
    <row r="78" spans="1:10" s="45" customFormat="1" ht="261" hidden="1" customHeight="1" x14ac:dyDescent="0.75">
      <c r="A78" s="178" t="s">
        <v>78</v>
      </c>
      <c r="B78" s="156" t="s">
        <v>76</v>
      </c>
      <c r="C78" s="156" t="s">
        <v>21</v>
      </c>
      <c r="D78" s="156" t="s">
        <v>388</v>
      </c>
      <c r="E78" s="431" t="s">
        <v>383</v>
      </c>
      <c r="F78" s="156" t="s">
        <v>465</v>
      </c>
      <c r="G78" s="201">
        <f t="shared" si="3"/>
        <v>0</v>
      </c>
      <c r="H78" s="258">
        <v>0</v>
      </c>
      <c r="I78" s="258">
        <f>J78</f>
        <v>0</v>
      </c>
      <c r="J78" s="258">
        <v>0</v>
      </c>
    </row>
    <row r="79" spans="1:10" ht="261" hidden="1" customHeight="1" x14ac:dyDescent="0.75">
      <c r="A79" s="178" t="s">
        <v>131</v>
      </c>
      <c r="B79" s="156" t="s">
        <v>7</v>
      </c>
      <c r="C79" s="156" t="s">
        <v>28</v>
      </c>
      <c r="D79" s="156" t="s">
        <v>166</v>
      </c>
      <c r="E79" s="431" t="s">
        <v>384</v>
      </c>
      <c r="F79" s="156" t="s">
        <v>463</v>
      </c>
      <c r="G79" s="201">
        <f t="shared" si="3"/>
        <v>0</v>
      </c>
      <c r="H79" s="258">
        <v>0</v>
      </c>
      <c r="I79" s="258">
        <v>0</v>
      </c>
      <c r="J79" s="258">
        <v>0</v>
      </c>
    </row>
    <row r="80" spans="1:10" s="45" customFormat="1" ht="261" hidden="1" customHeight="1" x14ac:dyDescent="0.75">
      <c r="A80" s="178" t="s">
        <v>131</v>
      </c>
      <c r="B80" s="156" t="s">
        <v>7</v>
      </c>
      <c r="C80" s="156" t="s">
        <v>28</v>
      </c>
      <c r="D80" s="156" t="s">
        <v>166</v>
      </c>
      <c r="E80" s="431" t="s">
        <v>418</v>
      </c>
      <c r="F80" s="156" t="s">
        <v>464</v>
      </c>
      <c r="G80" s="201">
        <f t="shared" si="3"/>
        <v>0</v>
      </c>
      <c r="H80" s="258">
        <v>0</v>
      </c>
      <c r="I80" s="258">
        <v>0</v>
      </c>
      <c r="J80" s="258">
        <v>0</v>
      </c>
    </row>
    <row r="81" spans="1:10" s="44" customFormat="1" ht="300" hidden="1" customHeight="1" x14ac:dyDescent="0.65">
      <c r="A81" s="178" t="s">
        <v>79</v>
      </c>
      <c r="B81" s="156" t="s">
        <v>168</v>
      </c>
      <c r="C81" s="156" t="s">
        <v>41</v>
      </c>
      <c r="D81" s="156" t="s">
        <v>81</v>
      </c>
      <c r="E81" s="431" t="s">
        <v>620</v>
      </c>
      <c r="F81" s="156" t="s">
        <v>619</v>
      </c>
      <c r="G81" s="201">
        <f t="shared" si="3"/>
        <v>0</v>
      </c>
      <c r="H81" s="258">
        <v>0</v>
      </c>
      <c r="I81" s="258">
        <v>0</v>
      </c>
      <c r="J81" s="258">
        <v>0</v>
      </c>
    </row>
    <row r="82" spans="1:10" ht="261" hidden="1" customHeight="1" x14ac:dyDescent="0.75">
      <c r="A82" s="178" t="s">
        <v>79</v>
      </c>
      <c r="B82" s="156" t="s">
        <v>168</v>
      </c>
      <c r="C82" s="156" t="s">
        <v>41</v>
      </c>
      <c r="D82" s="156" t="s">
        <v>81</v>
      </c>
      <c r="E82" s="431" t="s">
        <v>500</v>
      </c>
      <c r="F82" s="156" t="s">
        <v>419</v>
      </c>
      <c r="G82" s="201">
        <f t="shared" si="3"/>
        <v>0</v>
      </c>
      <c r="H82" s="258">
        <v>0</v>
      </c>
      <c r="I82" s="258">
        <f>100000-100000</f>
        <v>0</v>
      </c>
      <c r="J82" s="258">
        <f>100000-100000</f>
        <v>0</v>
      </c>
    </row>
    <row r="83" spans="1:10" ht="294" customHeight="1" x14ac:dyDescent="0.75">
      <c r="A83" s="167" t="s">
        <v>82</v>
      </c>
      <c r="B83" s="156" t="s">
        <v>169</v>
      </c>
      <c r="C83" s="156" t="s">
        <v>42</v>
      </c>
      <c r="D83" s="156" t="s">
        <v>170</v>
      </c>
      <c r="E83" s="431" t="s">
        <v>660</v>
      </c>
      <c r="F83" s="156" t="s">
        <v>619</v>
      </c>
      <c r="G83" s="201">
        <f t="shared" si="3"/>
        <v>1200</v>
      </c>
      <c r="H83" s="258">
        <v>1200</v>
      </c>
      <c r="I83" s="258">
        <v>0</v>
      </c>
      <c r="J83" s="258">
        <v>0</v>
      </c>
    </row>
    <row r="84" spans="1:10" s="45" customFormat="1" ht="261" hidden="1" customHeight="1" x14ac:dyDescent="0.75">
      <c r="A84" s="178" t="s">
        <v>80</v>
      </c>
      <c r="B84" s="156" t="s">
        <v>171</v>
      </c>
      <c r="C84" s="156" t="s">
        <v>42</v>
      </c>
      <c r="D84" s="156" t="s">
        <v>62</v>
      </c>
      <c r="E84" s="431" t="s">
        <v>620</v>
      </c>
      <c r="F84" s="156" t="s">
        <v>619</v>
      </c>
      <c r="G84" s="201">
        <f t="shared" si="3"/>
        <v>0</v>
      </c>
      <c r="H84" s="258">
        <v>0</v>
      </c>
      <c r="I84" s="258">
        <v>0</v>
      </c>
      <c r="J84" s="258">
        <v>0</v>
      </c>
    </row>
    <row r="85" spans="1:10" ht="282" customHeight="1" x14ac:dyDescent="0.75">
      <c r="A85" s="167" t="s">
        <v>101</v>
      </c>
      <c r="B85" s="156" t="s">
        <v>172</v>
      </c>
      <c r="C85" s="156" t="s">
        <v>42</v>
      </c>
      <c r="D85" s="156" t="s">
        <v>173</v>
      </c>
      <c r="E85" s="431" t="s">
        <v>660</v>
      </c>
      <c r="F85" s="156" t="s">
        <v>619</v>
      </c>
      <c r="G85" s="201">
        <f t="shared" ref="G85:G116" si="4">H85+I85</f>
        <v>73000</v>
      </c>
      <c r="H85" s="258">
        <v>73000</v>
      </c>
      <c r="I85" s="258">
        <v>0</v>
      </c>
      <c r="J85" s="258">
        <v>0</v>
      </c>
    </row>
    <row r="86" spans="1:10" ht="261" hidden="1" customHeight="1" x14ac:dyDescent="0.75">
      <c r="A86" s="178" t="s">
        <v>101</v>
      </c>
      <c r="B86" s="156" t="s">
        <v>172</v>
      </c>
      <c r="C86" s="156" t="s">
        <v>42</v>
      </c>
      <c r="D86" s="156" t="s">
        <v>173</v>
      </c>
      <c r="E86" s="431" t="s">
        <v>418</v>
      </c>
      <c r="F86" s="156" t="s">
        <v>464</v>
      </c>
      <c r="G86" s="201">
        <f t="shared" si="4"/>
        <v>0</v>
      </c>
      <c r="H86" s="258">
        <v>0</v>
      </c>
      <c r="I86" s="258">
        <v>0</v>
      </c>
      <c r="J86" s="258">
        <v>0</v>
      </c>
    </row>
    <row r="87" spans="1:10" ht="261" hidden="1" customHeight="1" x14ac:dyDescent="0.75">
      <c r="A87" s="178" t="s">
        <v>102</v>
      </c>
      <c r="B87" s="156" t="s">
        <v>174</v>
      </c>
      <c r="C87" s="156" t="s">
        <v>41</v>
      </c>
      <c r="D87" s="156" t="s">
        <v>175</v>
      </c>
      <c r="E87" s="431" t="s">
        <v>620</v>
      </c>
      <c r="F87" s="156" t="s">
        <v>619</v>
      </c>
      <c r="G87" s="201">
        <f t="shared" si="4"/>
        <v>0</v>
      </c>
      <c r="H87" s="258">
        <v>0</v>
      </c>
      <c r="I87" s="258">
        <v>0</v>
      </c>
      <c r="J87" s="258">
        <v>0</v>
      </c>
    </row>
    <row r="88" spans="1:10" ht="261" hidden="1" customHeight="1" x14ac:dyDescent="0.75">
      <c r="A88" s="337" t="s">
        <v>514</v>
      </c>
      <c r="B88" s="259">
        <v>3112</v>
      </c>
      <c r="C88" s="259">
        <v>1040</v>
      </c>
      <c r="D88" s="156" t="s">
        <v>515</v>
      </c>
      <c r="E88" s="431" t="s">
        <v>462</v>
      </c>
      <c r="F88" s="156"/>
      <c r="G88" s="201">
        <f t="shared" si="4"/>
        <v>0</v>
      </c>
      <c r="H88" s="258">
        <v>0</v>
      </c>
      <c r="I88" s="258">
        <v>0</v>
      </c>
      <c r="J88" s="258">
        <v>0</v>
      </c>
    </row>
    <row r="89" spans="1:10" ht="327.75" customHeight="1" x14ac:dyDescent="0.75">
      <c r="A89" s="167" t="s">
        <v>118</v>
      </c>
      <c r="B89" s="156" t="s">
        <v>71</v>
      </c>
      <c r="C89" s="156" t="s">
        <v>29</v>
      </c>
      <c r="D89" s="156" t="s">
        <v>59</v>
      </c>
      <c r="E89" s="431" t="s">
        <v>660</v>
      </c>
      <c r="F89" s="156" t="s">
        <v>670</v>
      </c>
      <c r="G89" s="201">
        <f t="shared" si="4"/>
        <v>1498400</v>
      </c>
      <c r="H89" s="258">
        <v>1498400</v>
      </c>
      <c r="I89" s="258">
        <v>0</v>
      </c>
      <c r="J89" s="258">
        <v>0</v>
      </c>
    </row>
    <row r="90" spans="1:10" ht="327.75" hidden="1" customHeight="1" x14ac:dyDescent="0.75">
      <c r="A90" s="178" t="s">
        <v>118</v>
      </c>
      <c r="B90" s="156" t="s">
        <v>71</v>
      </c>
      <c r="C90" s="156" t="s">
        <v>29</v>
      </c>
      <c r="D90" s="156" t="s">
        <v>59</v>
      </c>
      <c r="E90" s="431" t="s">
        <v>589</v>
      </c>
      <c r="F90" s="156" t="s">
        <v>596</v>
      </c>
      <c r="G90" s="201">
        <f t="shared" si="4"/>
        <v>0</v>
      </c>
      <c r="H90" s="258">
        <v>0</v>
      </c>
      <c r="I90" s="258">
        <v>0</v>
      </c>
      <c r="J90" s="258">
        <v>0</v>
      </c>
    </row>
    <row r="91" spans="1:10" ht="334.5" customHeight="1" x14ac:dyDescent="0.75">
      <c r="A91" s="167" t="s">
        <v>11</v>
      </c>
      <c r="B91" s="156" t="s">
        <v>57</v>
      </c>
      <c r="C91" s="156" t="s">
        <v>30</v>
      </c>
      <c r="D91" s="156" t="s">
        <v>1</v>
      </c>
      <c r="E91" s="431" t="s">
        <v>622</v>
      </c>
      <c r="F91" s="154" t="s">
        <v>686</v>
      </c>
      <c r="G91" s="201">
        <f t="shared" si="4"/>
        <v>720000</v>
      </c>
      <c r="H91" s="258">
        <v>720000</v>
      </c>
      <c r="I91" s="258">
        <v>0</v>
      </c>
      <c r="J91" s="258">
        <v>0</v>
      </c>
    </row>
    <row r="92" spans="1:10" ht="291.75" customHeight="1" x14ac:dyDescent="0.75">
      <c r="A92" s="167" t="s">
        <v>103</v>
      </c>
      <c r="B92" s="156" t="s">
        <v>104</v>
      </c>
      <c r="C92" s="156" t="s">
        <v>30</v>
      </c>
      <c r="D92" s="156" t="s">
        <v>178</v>
      </c>
      <c r="E92" s="431" t="s">
        <v>660</v>
      </c>
      <c r="F92" s="156" t="s">
        <v>619</v>
      </c>
      <c r="G92" s="201">
        <f t="shared" si="4"/>
        <v>14735</v>
      </c>
      <c r="H92" s="258">
        <v>14735</v>
      </c>
      <c r="I92" s="258">
        <v>0</v>
      </c>
      <c r="J92" s="258">
        <v>0</v>
      </c>
    </row>
    <row r="93" spans="1:10" ht="367.5" hidden="1" customHeight="1" x14ac:dyDescent="0.75">
      <c r="A93" s="178" t="s">
        <v>12</v>
      </c>
      <c r="B93" s="156" t="s">
        <v>91</v>
      </c>
      <c r="C93" s="156" t="s">
        <v>31</v>
      </c>
      <c r="D93" s="156" t="s">
        <v>179</v>
      </c>
      <c r="E93" s="431" t="s">
        <v>620</v>
      </c>
      <c r="F93" s="156" t="s">
        <v>619</v>
      </c>
      <c r="G93" s="201">
        <f t="shared" si="4"/>
        <v>0</v>
      </c>
      <c r="H93" s="258">
        <v>0</v>
      </c>
      <c r="I93" s="258">
        <v>0</v>
      </c>
      <c r="J93" s="258">
        <v>0</v>
      </c>
    </row>
    <row r="94" spans="1:10" ht="409.6" hidden="1" customHeight="1" x14ac:dyDescent="0.75">
      <c r="A94" s="336" t="s">
        <v>567</v>
      </c>
      <c r="B94" s="259">
        <v>3222</v>
      </c>
      <c r="C94" s="259">
        <v>1060</v>
      </c>
      <c r="D94" s="156" t="s">
        <v>568</v>
      </c>
      <c r="E94" s="431" t="s">
        <v>540</v>
      </c>
      <c r="F94" s="156" t="s">
        <v>467</v>
      </c>
      <c r="G94" s="201">
        <f t="shared" si="4"/>
        <v>0</v>
      </c>
      <c r="H94" s="258">
        <v>0</v>
      </c>
      <c r="I94" s="258">
        <f>J94</f>
        <v>0</v>
      </c>
      <c r="J94" s="258">
        <v>0</v>
      </c>
    </row>
    <row r="95" spans="1:10" ht="245.25" customHeight="1" x14ac:dyDescent="0.75">
      <c r="A95" s="167" t="s">
        <v>86</v>
      </c>
      <c r="B95" s="156" t="s">
        <v>158</v>
      </c>
      <c r="C95" s="156" t="s">
        <v>43</v>
      </c>
      <c r="D95" s="156" t="s">
        <v>87</v>
      </c>
      <c r="E95" s="431" t="s">
        <v>660</v>
      </c>
      <c r="F95" s="156" t="s">
        <v>619</v>
      </c>
      <c r="G95" s="201">
        <f t="shared" si="4"/>
        <v>45000</v>
      </c>
      <c r="H95" s="258">
        <v>45000</v>
      </c>
      <c r="I95" s="258">
        <v>0</v>
      </c>
      <c r="J95" s="258">
        <v>0</v>
      </c>
    </row>
    <row r="96" spans="1:10" ht="250.5" customHeight="1" x14ac:dyDescent="0.75">
      <c r="A96" s="167" t="s">
        <v>86</v>
      </c>
      <c r="B96" s="156" t="s">
        <v>158</v>
      </c>
      <c r="C96" s="156" t="s">
        <v>43</v>
      </c>
      <c r="D96" s="156" t="s">
        <v>87</v>
      </c>
      <c r="E96" s="431" t="s">
        <v>622</v>
      </c>
      <c r="F96" s="154" t="s">
        <v>686</v>
      </c>
      <c r="G96" s="201">
        <f t="shared" si="4"/>
        <v>1530400</v>
      </c>
      <c r="H96" s="258">
        <v>1530400</v>
      </c>
      <c r="I96" s="258">
        <v>0</v>
      </c>
      <c r="J96" s="258">
        <v>0</v>
      </c>
    </row>
    <row r="97" spans="1:10" ht="405" customHeight="1" x14ac:dyDescent="0.75">
      <c r="A97" s="167" t="s">
        <v>86</v>
      </c>
      <c r="B97" s="156" t="s">
        <v>158</v>
      </c>
      <c r="C97" s="156" t="s">
        <v>43</v>
      </c>
      <c r="D97" s="156" t="s">
        <v>87</v>
      </c>
      <c r="E97" s="431" t="s">
        <v>687</v>
      </c>
      <c r="F97" s="154" t="s">
        <v>688</v>
      </c>
      <c r="G97" s="201">
        <f t="shared" si="4"/>
        <v>2887800</v>
      </c>
      <c r="H97" s="258">
        <f>2352800+535000</f>
        <v>2887800</v>
      </c>
      <c r="I97" s="258">
        <v>0</v>
      </c>
      <c r="J97" s="258">
        <v>0</v>
      </c>
    </row>
    <row r="98" spans="1:10" ht="335.25" customHeight="1" x14ac:dyDescent="0.75">
      <c r="A98" s="167" t="s">
        <v>86</v>
      </c>
      <c r="B98" s="156" t="s">
        <v>158</v>
      </c>
      <c r="C98" s="156" t="s">
        <v>43</v>
      </c>
      <c r="D98" s="156" t="s">
        <v>87</v>
      </c>
      <c r="E98" s="431" t="s">
        <v>637</v>
      </c>
      <c r="F98" s="156" t="s">
        <v>689</v>
      </c>
      <c r="G98" s="201">
        <f t="shared" si="4"/>
        <v>354500</v>
      </c>
      <c r="H98" s="258">
        <v>354500</v>
      </c>
      <c r="I98" s="258">
        <v>0</v>
      </c>
      <c r="J98" s="258">
        <v>0</v>
      </c>
    </row>
    <row r="99" spans="1:10" s="67" customFormat="1" ht="266.25" hidden="1" customHeight="1" x14ac:dyDescent="0.75">
      <c r="A99" s="183" t="s">
        <v>676</v>
      </c>
      <c r="B99" s="172" t="s">
        <v>675</v>
      </c>
      <c r="C99" s="171" t="s">
        <v>479</v>
      </c>
      <c r="D99" s="170" t="s">
        <v>674</v>
      </c>
      <c r="E99" s="431" t="s">
        <v>620</v>
      </c>
      <c r="F99" s="156" t="s">
        <v>619</v>
      </c>
      <c r="G99" s="201">
        <f t="shared" si="4"/>
        <v>0</v>
      </c>
      <c r="H99" s="258">
        <v>0</v>
      </c>
      <c r="I99" s="335">
        <v>0</v>
      </c>
      <c r="J99" s="335">
        <v>0</v>
      </c>
    </row>
    <row r="100" spans="1:10" s="66" customFormat="1" ht="205.5" hidden="1" customHeight="1" x14ac:dyDescent="0.75">
      <c r="A100" s="334" t="s">
        <v>180</v>
      </c>
      <c r="B100" s="159" t="s">
        <v>154</v>
      </c>
      <c r="C100" s="159" t="s">
        <v>154</v>
      </c>
      <c r="D100" s="159" t="s">
        <v>181</v>
      </c>
      <c r="E100" s="435" t="s">
        <v>154</v>
      </c>
      <c r="F100" s="159" t="s">
        <v>154</v>
      </c>
      <c r="G100" s="200">
        <f t="shared" si="4"/>
        <v>0</v>
      </c>
      <c r="H100" s="158">
        <f>SUM(H101:H109)</f>
        <v>0</v>
      </c>
      <c r="I100" s="158">
        <f>SUM(I101:I109)</f>
        <v>0</v>
      </c>
      <c r="J100" s="158">
        <f>SUM(J101:J109)</f>
        <v>0</v>
      </c>
    </row>
    <row r="101" spans="1:10" s="66" customFormat="1" ht="205.5" hidden="1" customHeight="1" x14ac:dyDescent="0.75">
      <c r="A101" s="178" t="s">
        <v>409</v>
      </c>
      <c r="B101" s="156" t="s">
        <v>410</v>
      </c>
      <c r="C101" s="156" t="s">
        <v>24</v>
      </c>
      <c r="D101" s="156" t="s">
        <v>143</v>
      </c>
      <c r="E101" s="431" t="s">
        <v>385</v>
      </c>
      <c r="F101" s="156" t="s">
        <v>417</v>
      </c>
      <c r="G101" s="201">
        <f t="shared" si="4"/>
        <v>0</v>
      </c>
      <c r="H101" s="258">
        <v>0</v>
      </c>
      <c r="I101" s="258">
        <f t="shared" ref="I101:I107" si="5">J101</f>
        <v>0</v>
      </c>
      <c r="J101" s="258">
        <v>0</v>
      </c>
    </row>
    <row r="102" spans="1:10" s="67" customFormat="1" ht="299.25" hidden="1" customHeight="1" x14ac:dyDescent="0.75">
      <c r="A102" s="178" t="s">
        <v>409</v>
      </c>
      <c r="B102" s="156" t="s">
        <v>410</v>
      </c>
      <c r="C102" s="156" t="s">
        <v>24</v>
      </c>
      <c r="D102" s="156" t="s">
        <v>143</v>
      </c>
      <c r="E102" s="431" t="s">
        <v>620</v>
      </c>
      <c r="F102" s="156" t="s">
        <v>619</v>
      </c>
      <c r="G102" s="201">
        <f t="shared" si="4"/>
        <v>0</v>
      </c>
      <c r="H102" s="258">
        <v>0</v>
      </c>
      <c r="I102" s="258">
        <f t="shared" si="5"/>
        <v>0</v>
      </c>
      <c r="J102" s="258">
        <v>0</v>
      </c>
    </row>
    <row r="103" spans="1:10" s="65" customFormat="1" ht="290.25" hidden="1" customHeight="1" x14ac:dyDescent="0.65">
      <c r="A103" s="178" t="s">
        <v>184</v>
      </c>
      <c r="B103" s="156" t="s">
        <v>185</v>
      </c>
      <c r="C103" s="156" t="s">
        <v>34</v>
      </c>
      <c r="D103" s="156" t="s">
        <v>8</v>
      </c>
      <c r="E103" s="431" t="s">
        <v>620</v>
      </c>
      <c r="F103" s="156" t="s">
        <v>619</v>
      </c>
      <c r="G103" s="201">
        <f t="shared" si="4"/>
        <v>0</v>
      </c>
      <c r="H103" s="258">
        <v>0</v>
      </c>
      <c r="I103" s="258">
        <f t="shared" si="5"/>
        <v>0</v>
      </c>
      <c r="J103" s="258">
        <v>0</v>
      </c>
    </row>
    <row r="104" spans="1:10" ht="276.75" hidden="1" customHeight="1" x14ac:dyDescent="0.75">
      <c r="A104" s="178" t="s">
        <v>186</v>
      </c>
      <c r="B104" s="156" t="s">
        <v>187</v>
      </c>
      <c r="C104" s="156" t="s">
        <v>16</v>
      </c>
      <c r="D104" s="156" t="s">
        <v>188</v>
      </c>
      <c r="E104" s="431" t="s">
        <v>620</v>
      </c>
      <c r="F104" s="156" t="s">
        <v>619</v>
      </c>
      <c r="G104" s="201">
        <f t="shared" si="4"/>
        <v>0</v>
      </c>
      <c r="H104" s="258">
        <v>0</v>
      </c>
      <c r="I104" s="258">
        <f t="shared" si="5"/>
        <v>0</v>
      </c>
      <c r="J104" s="258">
        <v>0</v>
      </c>
    </row>
    <row r="105" spans="1:10" ht="205.5" hidden="1" customHeight="1" x14ac:dyDescent="0.75">
      <c r="A105" s="178" t="s">
        <v>186</v>
      </c>
      <c r="B105" s="156" t="s">
        <v>187</v>
      </c>
      <c r="C105" s="156" t="s">
        <v>16</v>
      </c>
      <c r="D105" s="156" t="s">
        <v>188</v>
      </c>
      <c r="E105" s="431" t="s">
        <v>385</v>
      </c>
      <c r="F105" s="156" t="s">
        <v>417</v>
      </c>
      <c r="G105" s="201">
        <f t="shared" si="4"/>
        <v>0</v>
      </c>
      <c r="H105" s="258">
        <v>0</v>
      </c>
      <c r="I105" s="258">
        <f t="shared" si="5"/>
        <v>0</v>
      </c>
      <c r="J105" s="258">
        <v>0</v>
      </c>
    </row>
    <row r="106" spans="1:10" ht="279.75" hidden="1" customHeight="1" x14ac:dyDescent="0.75">
      <c r="A106" s="178" t="s">
        <v>191</v>
      </c>
      <c r="B106" s="156" t="s">
        <v>192</v>
      </c>
      <c r="C106" s="156" t="s">
        <v>35</v>
      </c>
      <c r="D106" s="156" t="s">
        <v>3</v>
      </c>
      <c r="E106" s="431" t="s">
        <v>620</v>
      </c>
      <c r="F106" s="156" t="s">
        <v>619</v>
      </c>
      <c r="G106" s="201">
        <f t="shared" si="4"/>
        <v>0</v>
      </c>
      <c r="H106" s="258">
        <v>0</v>
      </c>
      <c r="I106" s="258">
        <f t="shared" si="5"/>
        <v>0</v>
      </c>
      <c r="J106" s="258">
        <v>0</v>
      </c>
    </row>
    <row r="107" spans="1:10" ht="279.75" hidden="1" customHeight="1" x14ac:dyDescent="0.75">
      <c r="A107" s="157">
        <v>1017324</v>
      </c>
      <c r="B107" s="172" t="s">
        <v>569</v>
      </c>
      <c r="C107" s="171" t="s">
        <v>479</v>
      </c>
      <c r="D107" s="170" t="s">
        <v>570</v>
      </c>
      <c r="E107" s="431" t="s">
        <v>620</v>
      </c>
      <c r="F107" s="156" t="s">
        <v>619</v>
      </c>
      <c r="G107" s="201">
        <f t="shared" si="4"/>
        <v>0</v>
      </c>
      <c r="H107" s="258">
        <v>0</v>
      </c>
      <c r="I107" s="184">
        <f t="shared" si="5"/>
        <v>0</v>
      </c>
      <c r="J107" s="184">
        <v>0</v>
      </c>
    </row>
    <row r="108" spans="1:10" ht="279.75" hidden="1" customHeight="1" x14ac:dyDescent="0.75">
      <c r="A108" s="183">
        <v>1017366</v>
      </c>
      <c r="B108" s="172" t="s">
        <v>494</v>
      </c>
      <c r="C108" s="171" t="s">
        <v>37</v>
      </c>
      <c r="D108" s="170" t="s">
        <v>495</v>
      </c>
      <c r="E108" s="431" t="s">
        <v>620</v>
      </c>
      <c r="F108" s="156" t="s">
        <v>619</v>
      </c>
      <c r="G108" s="201">
        <f t="shared" si="4"/>
        <v>0</v>
      </c>
      <c r="H108" s="180">
        <v>0</v>
      </c>
      <c r="I108" s="182">
        <v>0</v>
      </c>
      <c r="J108" s="182">
        <v>0</v>
      </c>
    </row>
    <row r="109" spans="1:10" ht="274.5" hidden="1" customHeight="1" x14ac:dyDescent="0.75">
      <c r="A109" s="187" t="s">
        <v>538</v>
      </c>
      <c r="B109" s="259">
        <v>8110</v>
      </c>
      <c r="C109" s="177" t="s">
        <v>532</v>
      </c>
      <c r="D109" s="257" t="s">
        <v>533</v>
      </c>
      <c r="E109" s="431" t="s">
        <v>536</v>
      </c>
      <c r="F109" s="156" t="s">
        <v>551</v>
      </c>
      <c r="G109" s="201">
        <f t="shared" si="4"/>
        <v>0</v>
      </c>
      <c r="H109" s="181">
        <v>0</v>
      </c>
      <c r="I109" s="180">
        <f>J109</f>
        <v>0</v>
      </c>
      <c r="J109" s="180">
        <v>0</v>
      </c>
    </row>
    <row r="110" spans="1:10" ht="205.5" customHeight="1" x14ac:dyDescent="0.75">
      <c r="A110" s="169" t="s">
        <v>94</v>
      </c>
      <c r="B110" s="159" t="s">
        <v>154</v>
      </c>
      <c r="C110" s="159" t="s">
        <v>154</v>
      </c>
      <c r="D110" s="159" t="s">
        <v>193</v>
      </c>
      <c r="E110" s="435" t="s">
        <v>154</v>
      </c>
      <c r="F110" s="159" t="s">
        <v>154</v>
      </c>
      <c r="G110" s="200">
        <f t="shared" si="4"/>
        <v>765639</v>
      </c>
      <c r="H110" s="158">
        <f>SUM(H111:H129)</f>
        <v>765639</v>
      </c>
      <c r="I110" s="158">
        <f>SUM(I111:I129)</f>
        <v>0</v>
      </c>
      <c r="J110" s="158">
        <f>SUM(J111:J129)</f>
        <v>0</v>
      </c>
    </row>
    <row r="111" spans="1:10" ht="240.75" hidden="1" customHeight="1" x14ac:dyDescent="0.75">
      <c r="A111" s="178" t="s">
        <v>96</v>
      </c>
      <c r="B111" s="156" t="s">
        <v>76</v>
      </c>
      <c r="C111" s="156" t="s">
        <v>21</v>
      </c>
      <c r="D111" s="156" t="s">
        <v>388</v>
      </c>
      <c r="E111" s="431" t="s">
        <v>539</v>
      </c>
      <c r="F111" s="156" t="s">
        <v>475</v>
      </c>
      <c r="G111" s="201">
        <f t="shared" si="4"/>
        <v>0</v>
      </c>
      <c r="H111" s="258">
        <v>0</v>
      </c>
      <c r="I111" s="258">
        <v>0</v>
      </c>
      <c r="J111" s="258">
        <v>0</v>
      </c>
    </row>
    <row r="112" spans="1:10" ht="264.75" customHeight="1" x14ac:dyDescent="0.75">
      <c r="A112" s="167" t="s">
        <v>97</v>
      </c>
      <c r="B112" s="156" t="s">
        <v>65</v>
      </c>
      <c r="C112" s="156" t="s">
        <v>29</v>
      </c>
      <c r="D112" s="156" t="s">
        <v>157</v>
      </c>
      <c r="E112" s="431" t="s">
        <v>660</v>
      </c>
      <c r="F112" s="156" t="s">
        <v>670</v>
      </c>
      <c r="G112" s="201">
        <f t="shared" si="4"/>
        <v>15000</v>
      </c>
      <c r="H112" s="258">
        <v>15000</v>
      </c>
      <c r="I112" s="258">
        <v>0</v>
      </c>
      <c r="J112" s="258">
        <v>0</v>
      </c>
    </row>
    <row r="113" spans="1:11" ht="282.75" customHeight="1" x14ac:dyDescent="0.75">
      <c r="A113" s="167" t="s">
        <v>98</v>
      </c>
      <c r="B113" s="156" t="s">
        <v>66</v>
      </c>
      <c r="C113" s="156" t="s">
        <v>29</v>
      </c>
      <c r="D113" s="156" t="s">
        <v>133</v>
      </c>
      <c r="E113" s="431" t="s">
        <v>660</v>
      </c>
      <c r="F113" s="156" t="s">
        <v>619</v>
      </c>
      <c r="G113" s="201">
        <f t="shared" si="4"/>
        <v>217800</v>
      </c>
      <c r="H113" s="258">
        <v>217800</v>
      </c>
      <c r="I113" s="258">
        <v>0</v>
      </c>
      <c r="J113" s="258">
        <v>0</v>
      </c>
    </row>
    <row r="114" spans="1:11" ht="205.5" hidden="1" customHeight="1" x14ac:dyDescent="0.75">
      <c r="A114" s="178" t="s">
        <v>98</v>
      </c>
      <c r="B114" s="156" t="s">
        <v>66</v>
      </c>
      <c r="C114" s="156" t="s">
        <v>29</v>
      </c>
      <c r="D114" s="156" t="s">
        <v>133</v>
      </c>
      <c r="E114" s="431" t="s">
        <v>473</v>
      </c>
      <c r="F114" s="156" t="s">
        <v>466</v>
      </c>
      <c r="G114" s="201">
        <f t="shared" si="4"/>
        <v>0</v>
      </c>
      <c r="H114" s="258">
        <v>0</v>
      </c>
      <c r="I114" s="258">
        <v>0</v>
      </c>
      <c r="J114" s="258">
        <v>0</v>
      </c>
    </row>
    <row r="115" spans="1:11" ht="289.5" hidden="1" customHeight="1" x14ac:dyDescent="0.75">
      <c r="A115" s="178" t="s">
        <v>99</v>
      </c>
      <c r="B115" s="156" t="s">
        <v>194</v>
      </c>
      <c r="C115" s="156" t="s">
        <v>36</v>
      </c>
      <c r="D115" s="156" t="s">
        <v>60</v>
      </c>
      <c r="E115" s="431" t="s">
        <v>620</v>
      </c>
      <c r="F115" s="156" t="s">
        <v>619</v>
      </c>
      <c r="G115" s="201">
        <f t="shared" si="4"/>
        <v>0</v>
      </c>
      <c r="H115" s="258">
        <v>0</v>
      </c>
      <c r="I115" s="258">
        <v>0</v>
      </c>
      <c r="J115" s="258">
        <v>0</v>
      </c>
    </row>
    <row r="116" spans="1:11" ht="205.5" customHeight="1" x14ac:dyDescent="0.75">
      <c r="A116" s="167" t="s">
        <v>99</v>
      </c>
      <c r="B116" s="156" t="s">
        <v>194</v>
      </c>
      <c r="C116" s="156" t="s">
        <v>36</v>
      </c>
      <c r="D116" s="156" t="s">
        <v>60</v>
      </c>
      <c r="E116" s="431" t="s">
        <v>694</v>
      </c>
      <c r="F116" s="156" t="s">
        <v>619</v>
      </c>
      <c r="G116" s="201">
        <f t="shared" si="4"/>
        <v>14300</v>
      </c>
      <c r="H116" s="258">
        <v>14300</v>
      </c>
      <c r="I116" s="258">
        <v>0</v>
      </c>
      <c r="J116" s="258">
        <v>0</v>
      </c>
    </row>
    <row r="117" spans="1:11" ht="286.5" hidden="1" customHeight="1" x14ac:dyDescent="0.75">
      <c r="A117" s="178" t="s">
        <v>100</v>
      </c>
      <c r="B117" s="156" t="s">
        <v>195</v>
      </c>
      <c r="C117" s="156" t="s">
        <v>36</v>
      </c>
      <c r="D117" s="156" t="s">
        <v>63</v>
      </c>
      <c r="E117" s="431" t="s">
        <v>620</v>
      </c>
      <c r="F117" s="156" t="s">
        <v>619</v>
      </c>
      <c r="G117" s="201">
        <f t="shared" ref="G117:G148" si="6">H117+I117</f>
        <v>0</v>
      </c>
      <c r="H117" s="258">
        <v>0</v>
      </c>
      <c r="I117" s="258">
        <v>0</v>
      </c>
      <c r="J117" s="258">
        <v>0</v>
      </c>
    </row>
    <row r="118" spans="1:11" ht="205.5" customHeight="1" x14ac:dyDescent="0.75">
      <c r="A118" s="167" t="s">
        <v>100</v>
      </c>
      <c r="B118" s="156" t="s">
        <v>195</v>
      </c>
      <c r="C118" s="156" t="s">
        <v>36</v>
      </c>
      <c r="D118" s="156" t="s">
        <v>63</v>
      </c>
      <c r="E118" s="431" t="s">
        <v>694</v>
      </c>
      <c r="F118" s="156" t="s">
        <v>619</v>
      </c>
      <c r="G118" s="201">
        <f t="shared" si="6"/>
        <v>178100</v>
      </c>
      <c r="H118" s="258">
        <v>178100</v>
      </c>
      <c r="I118" s="258">
        <v>0</v>
      </c>
      <c r="J118" s="258">
        <v>0</v>
      </c>
    </row>
    <row r="119" spans="1:11" ht="205.5" hidden="1" customHeight="1" x14ac:dyDescent="0.75">
      <c r="A119" s="178" t="s">
        <v>110</v>
      </c>
      <c r="B119" s="156" t="s">
        <v>196</v>
      </c>
      <c r="C119" s="156" t="s">
        <v>36</v>
      </c>
      <c r="D119" s="156" t="s">
        <v>61</v>
      </c>
      <c r="E119" s="431" t="s">
        <v>476</v>
      </c>
      <c r="F119" s="156" t="s">
        <v>552</v>
      </c>
      <c r="G119" s="201">
        <f t="shared" si="6"/>
        <v>0</v>
      </c>
      <c r="H119" s="258">
        <v>0</v>
      </c>
      <c r="I119" s="258">
        <v>0</v>
      </c>
      <c r="J119" s="258">
        <v>0</v>
      </c>
    </row>
    <row r="120" spans="1:11" ht="205.5" hidden="1" customHeight="1" x14ac:dyDescent="0.75">
      <c r="A120" s="178" t="s">
        <v>110</v>
      </c>
      <c r="B120" s="156" t="s">
        <v>196</v>
      </c>
      <c r="C120" s="156" t="s">
        <v>36</v>
      </c>
      <c r="D120" s="156" t="s">
        <v>61</v>
      </c>
      <c r="E120" s="431" t="s">
        <v>385</v>
      </c>
      <c r="F120" s="156" t="s">
        <v>466</v>
      </c>
      <c r="G120" s="201">
        <f t="shared" si="6"/>
        <v>0</v>
      </c>
      <c r="H120" s="258">
        <f>30000-30000</f>
        <v>0</v>
      </c>
      <c r="I120" s="258">
        <v>0</v>
      </c>
      <c r="J120" s="258">
        <v>0</v>
      </c>
    </row>
    <row r="121" spans="1:11" ht="205.5" hidden="1" customHeight="1" x14ac:dyDescent="0.75">
      <c r="A121" s="178" t="s">
        <v>110</v>
      </c>
      <c r="B121" s="156" t="s">
        <v>196</v>
      </c>
      <c r="C121" s="156" t="s">
        <v>36</v>
      </c>
      <c r="D121" s="156" t="s">
        <v>61</v>
      </c>
      <c r="E121" s="431" t="s">
        <v>383</v>
      </c>
      <c r="F121" s="156" t="s">
        <v>465</v>
      </c>
      <c r="G121" s="201">
        <f t="shared" si="6"/>
        <v>0</v>
      </c>
      <c r="H121" s="258">
        <v>0</v>
      </c>
      <c r="I121" s="258">
        <v>0</v>
      </c>
      <c r="J121" s="258">
        <v>0</v>
      </c>
    </row>
    <row r="122" spans="1:11" ht="265.5" customHeight="1" x14ac:dyDescent="0.75">
      <c r="A122" s="167" t="s">
        <v>110</v>
      </c>
      <c r="B122" s="156" t="s">
        <v>196</v>
      </c>
      <c r="C122" s="156" t="s">
        <v>36</v>
      </c>
      <c r="D122" s="156" t="s">
        <v>61</v>
      </c>
      <c r="E122" s="431" t="s">
        <v>623</v>
      </c>
      <c r="F122" s="154" t="s">
        <v>690</v>
      </c>
      <c r="G122" s="201">
        <f t="shared" si="6"/>
        <v>135489</v>
      </c>
      <c r="H122" s="165">
        <v>135489</v>
      </c>
      <c r="I122" s="258">
        <v>0</v>
      </c>
      <c r="J122" s="258">
        <v>0</v>
      </c>
      <c r="K122" s="179"/>
    </row>
    <row r="123" spans="1:11" ht="51.95" hidden="1" customHeight="1" x14ac:dyDescent="0.75">
      <c r="A123" s="178" t="s">
        <v>110</v>
      </c>
      <c r="B123" s="156" t="s">
        <v>196</v>
      </c>
      <c r="C123" s="156" t="s">
        <v>36</v>
      </c>
      <c r="D123" s="156" t="s">
        <v>61</v>
      </c>
      <c r="E123" s="431" t="s">
        <v>386</v>
      </c>
      <c r="F123" s="156" t="s">
        <v>477</v>
      </c>
      <c r="G123" s="201">
        <f t="shared" si="6"/>
        <v>0</v>
      </c>
      <c r="H123" s="258">
        <f>224210-222750-1460</f>
        <v>0</v>
      </c>
      <c r="I123" s="258">
        <v>0</v>
      </c>
      <c r="J123" s="258">
        <v>0</v>
      </c>
    </row>
    <row r="124" spans="1:11" ht="244.5" customHeight="1" x14ac:dyDescent="0.75">
      <c r="A124" s="167" t="s">
        <v>110</v>
      </c>
      <c r="B124" s="156" t="s">
        <v>196</v>
      </c>
      <c r="C124" s="156" t="s">
        <v>36</v>
      </c>
      <c r="D124" s="156" t="s">
        <v>61</v>
      </c>
      <c r="E124" s="431" t="s">
        <v>660</v>
      </c>
      <c r="F124" s="156" t="s">
        <v>619</v>
      </c>
      <c r="G124" s="201">
        <f t="shared" si="6"/>
        <v>204950</v>
      </c>
      <c r="H124" s="258">
        <v>204950</v>
      </c>
      <c r="I124" s="258">
        <v>0</v>
      </c>
      <c r="J124" s="258">
        <v>0</v>
      </c>
    </row>
    <row r="125" spans="1:11" ht="205.5" hidden="1" customHeight="1" x14ac:dyDescent="0.75">
      <c r="A125" s="178" t="s">
        <v>110</v>
      </c>
      <c r="B125" s="156" t="s">
        <v>196</v>
      </c>
      <c r="C125" s="156" t="s">
        <v>36</v>
      </c>
      <c r="D125" s="156" t="s">
        <v>61</v>
      </c>
      <c r="E125" s="431" t="s">
        <v>473</v>
      </c>
      <c r="F125" s="156" t="s">
        <v>466</v>
      </c>
      <c r="G125" s="201">
        <f t="shared" si="6"/>
        <v>0</v>
      </c>
      <c r="H125" s="258">
        <v>0</v>
      </c>
      <c r="I125" s="258">
        <v>0</v>
      </c>
      <c r="J125" s="258">
        <v>0</v>
      </c>
    </row>
    <row r="126" spans="1:11" ht="274.5" hidden="1" customHeight="1" x14ac:dyDescent="0.75">
      <c r="A126" s="178" t="s">
        <v>111</v>
      </c>
      <c r="B126" s="156" t="s">
        <v>197</v>
      </c>
      <c r="C126" s="156" t="s">
        <v>36</v>
      </c>
      <c r="D126" s="156" t="s">
        <v>198</v>
      </c>
      <c r="E126" s="431" t="s">
        <v>620</v>
      </c>
      <c r="F126" s="156" t="s">
        <v>619</v>
      </c>
      <c r="G126" s="201">
        <f t="shared" si="6"/>
        <v>0</v>
      </c>
      <c r="H126" s="258">
        <v>0</v>
      </c>
      <c r="I126" s="258">
        <v>0</v>
      </c>
      <c r="J126" s="258">
        <v>0</v>
      </c>
    </row>
    <row r="127" spans="1:11" ht="250.5" hidden="1" customHeight="1" x14ac:dyDescent="0.75">
      <c r="A127" s="178" t="s">
        <v>111</v>
      </c>
      <c r="B127" s="156" t="s">
        <v>197</v>
      </c>
      <c r="C127" s="156" t="s">
        <v>36</v>
      </c>
      <c r="D127" s="156" t="s">
        <v>198</v>
      </c>
      <c r="E127" s="431" t="s">
        <v>476</v>
      </c>
      <c r="F127" s="156" t="s">
        <v>552</v>
      </c>
      <c r="G127" s="201">
        <f t="shared" si="6"/>
        <v>0</v>
      </c>
      <c r="H127" s="258">
        <v>0</v>
      </c>
      <c r="I127" s="258">
        <v>0</v>
      </c>
      <c r="J127" s="258">
        <v>0</v>
      </c>
    </row>
    <row r="128" spans="1:11" ht="246.75" hidden="1" customHeight="1" x14ac:dyDescent="0.75">
      <c r="A128" s="178" t="s">
        <v>111</v>
      </c>
      <c r="B128" s="156" t="s">
        <v>197</v>
      </c>
      <c r="C128" s="156" t="s">
        <v>36</v>
      </c>
      <c r="D128" s="156" t="s">
        <v>198</v>
      </c>
      <c r="E128" s="431" t="s">
        <v>385</v>
      </c>
      <c r="F128" s="156" t="s">
        <v>466</v>
      </c>
      <c r="G128" s="201">
        <f t="shared" si="6"/>
        <v>0</v>
      </c>
      <c r="H128" s="258">
        <v>0</v>
      </c>
      <c r="I128" s="258">
        <v>0</v>
      </c>
      <c r="J128" s="258">
        <v>0</v>
      </c>
    </row>
    <row r="129" spans="1:10" ht="246.75" hidden="1" customHeight="1" x14ac:dyDescent="0.75">
      <c r="A129" s="176">
        <v>1118110</v>
      </c>
      <c r="B129" s="259">
        <v>8110</v>
      </c>
      <c r="C129" s="177" t="s">
        <v>532</v>
      </c>
      <c r="D129" s="257" t="s">
        <v>533</v>
      </c>
      <c r="E129" s="431" t="s">
        <v>536</v>
      </c>
      <c r="F129" s="156" t="s">
        <v>551</v>
      </c>
      <c r="G129" s="201">
        <f t="shared" si="6"/>
        <v>0</v>
      </c>
      <c r="H129" s="258">
        <v>0</v>
      </c>
      <c r="I129" s="258">
        <v>0</v>
      </c>
      <c r="J129" s="258">
        <v>0</v>
      </c>
    </row>
    <row r="130" spans="1:10" ht="205.5" customHeight="1" x14ac:dyDescent="0.75">
      <c r="A130" s="169" t="s">
        <v>199</v>
      </c>
      <c r="B130" s="159" t="s">
        <v>154</v>
      </c>
      <c r="C130" s="159" t="s">
        <v>154</v>
      </c>
      <c r="D130" s="159" t="s">
        <v>200</v>
      </c>
      <c r="E130" s="435"/>
      <c r="F130" s="159" t="s">
        <v>154</v>
      </c>
      <c r="G130" s="200">
        <f t="shared" si="6"/>
        <v>6886500</v>
      </c>
      <c r="H130" s="158">
        <f>SUM(H131:H154)</f>
        <v>6886500</v>
      </c>
      <c r="I130" s="158">
        <f>SUM(I131:I154)</f>
        <v>0</v>
      </c>
      <c r="J130" s="158">
        <f>SUM(J131:J154)</f>
        <v>0</v>
      </c>
    </row>
    <row r="131" spans="1:10" ht="240.75" hidden="1" customHeight="1" x14ac:dyDescent="0.75">
      <c r="A131" s="178" t="s">
        <v>202</v>
      </c>
      <c r="B131" s="156" t="s">
        <v>76</v>
      </c>
      <c r="C131" s="156" t="s">
        <v>21</v>
      </c>
      <c r="D131" s="156" t="s">
        <v>388</v>
      </c>
      <c r="E131" s="431" t="s">
        <v>539</v>
      </c>
      <c r="F131" s="156" t="s">
        <v>475</v>
      </c>
      <c r="G131" s="201">
        <f t="shared" si="6"/>
        <v>0</v>
      </c>
      <c r="H131" s="258">
        <v>0</v>
      </c>
      <c r="I131" s="258">
        <f>J131</f>
        <v>0</v>
      </c>
      <c r="J131" s="258">
        <v>0</v>
      </c>
    </row>
    <row r="132" spans="1:10" ht="240.75" hidden="1" customHeight="1" x14ac:dyDescent="0.75">
      <c r="A132" s="176">
        <v>3113242</v>
      </c>
      <c r="B132" s="156" t="s">
        <v>158</v>
      </c>
      <c r="C132" s="156" t="s">
        <v>43</v>
      </c>
      <c r="D132" s="156" t="s">
        <v>87</v>
      </c>
      <c r="E132" s="431" t="s">
        <v>500</v>
      </c>
      <c r="F132" s="156"/>
      <c r="G132" s="201">
        <f t="shared" si="6"/>
        <v>0</v>
      </c>
      <c r="H132" s="258">
        <v>0</v>
      </c>
      <c r="I132" s="258">
        <v>0</v>
      </c>
      <c r="J132" s="258">
        <v>0</v>
      </c>
    </row>
    <row r="133" spans="1:10" ht="285.75" hidden="1" customHeight="1" x14ac:dyDescent="0.75">
      <c r="A133" s="178" t="s">
        <v>203</v>
      </c>
      <c r="B133" s="156" t="s">
        <v>204</v>
      </c>
      <c r="C133" s="156" t="s">
        <v>32</v>
      </c>
      <c r="D133" s="156" t="s">
        <v>88</v>
      </c>
      <c r="E133" s="431" t="s">
        <v>539</v>
      </c>
      <c r="F133" s="156" t="s">
        <v>550</v>
      </c>
      <c r="G133" s="201">
        <f t="shared" si="6"/>
        <v>0</v>
      </c>
      <c r="H133" s="258">
        <v>0</v>
      </c>
      <c r="I133" s="258">
        <f>742600-742600</f>
        <v>0</v>
      </c>
      <c r="J133" s="258">
        <f>742600-742600</f>
        <v>0</v>
      </c>
    </row>
    <row r="134" spans="1:10" ht="340.5" hidden="1" customHeight="1" x14ac:dyDescent="0.75">
      <c r="A134" s="178" t="s">
        <v>205</v>
      </c>
      <c r="B134" s="156" t="s">
        <v>206</v>
      </c>
      <c r="C134" s="156" t="s">
        <v>33</v>
      </c>
      <c r="D134" s="156" t="s">
        <v>85</v>
      </c>
      <c r="E134" s="431" t="s">
        <v>620</v>
      </c>
      <c r="F134" s="156" t="s">
        <v>619</v>
      </c>
      <c r="G134" s="201">
        <f t="shared" si="6"/>
        <v>0</v>
      </c>
      <c r="H134" s="258">
        <v>0</v>
      </c>
      <c r="I134" s="258">
        <v>0</v>
      </c>
      <c r="J134" s="258">
        <v>0</v>
      </c>
    </row>
    <row r="135" spans="1:10" ht="334.5" customHeight="1" x14ac:dyDescent="0.75">
      <c r="A135" s="174">
        <v>3116017</v>
      </c>
      <c r="B135" s="259">
        <v>6017</v>
      </c>
      <c r="C135" s="156" t="s">
        <v>33</v>
      </c>
      <c r="D135" s="156" t="s">
        <v>512</v>
      </c>
      <c r="E135" s="431" t="s">
        <v>673</v>
      </c>
      <c r="F135" s="156" t="s">
        <v>619</v>
      </c>
      <c r="G135" s="201">
        <f t="shared" si="6"/>
        <v>353700</v>
      </c>
      <c r="H135" s="258">
        <f>353700</f>
        <v>353700</v>
      </c>
      <c r="I135" s="258">
        <f>1662310+2134+5334410+529200-7528054</f>
        <v>0</v>
      </c>
      <c r="J135" s="258">
        <f>I135</f>
        <v>0</v>
      </c>
    </row>
    <row r="136" spans="1:10" ht="409.5" hidden="1" customHeight="1" x14ac:dyDescent="0.75">
      <c r="A136" s="176">
        <v>3116017</v>
      </c>
      <c r="B136" s="259">
        <v>6017</v>
      </c>
      <c r="C136" s="156" t="s">
        <v>575</v>
      </c>
      <c r="D136" s="156" t="s">
        <v>512</v>
      </c>
      <c r="E136" s="431" t="s">
        <v>584</v>
      </c>
      <c r="F136" s="156" t="s">
        <v>608</v>
      </c>
      <c r="G136" s="201">
        <f t="shared" si="6"/>
        <v>0</v>
      </c>
      <c r="H136" s="258">
        <v>0</v>
      </c>
      <c r="I136" s="258">
        <f>J136</f>
        <v>0</v>
      </c>
      <c r="J136" s="258">
        <v>0</v>
      </c>
    </row>
    <row r="137" spans="1:10" ht="348" customHeight="1" x14ac:dyDescent="0.75">
      <c r="A137" s="167" t="s">
        <v>207</v>
      </c>
      <c r="B137" s="156" t="s">
        <v>208</v>
      </c>
      <c r="C137" s="156" t="s">
        <v>33</v>
      </c>
      <c r="D137" s="156" t="s">
        <v>9</v>
      </c>
      <c r="E137" s="431" t="s">
        <v>672</v>
      </c>
      <c r="F137" s="156" t="s">
        <v>619</v>
      </c>
      <c r="G137" s="201">
        <f t="shared" si="6"/>
        <v>3270900</v>
      </c>
      <c r="H137" s="258">
        <v>3270900</v>
      </c>
      <c r="I137" s="258">
        <f>J137</f>
        <v>0</v>
      </c>
      <c r="J137" s="258">
        <v>0</v>
      </c>
    </row>
    <row r="138" spans="1:10" s="44" customFormat="1" ht="205.5" hidden="1" customHeight="1" x14ac:dyDescent="0.65">
      <c r="A138" s="178" t="s">
        <v>207</v>
      </c>
      <c r="B138" s="156" t="s">
        <v>208</v>
      </c>
      <c r="C138" s="156" t="s">
        <v>33</v>
      </c>
      <c r="D138" s="156" t="s">
        <v>9</v>
      </c>
      <c r="E138" s="431" t="s">
        <v>500</v>
      </c>
      <c r="F138" s="156" t="s">
        <v>419</v>
      </c>
      <c r="G138" s="201">
        <f t="shared" si="6"/>
        <v>0</v>
      </c>
      <c r="H138" s="258">
        <v>0</v>
      </c>
      <c r="I138" s="258">
        <v>0</v>
      </c>
      <c r="J138" s="258">
        <v>0</v>
      </c>
    </row>
    <row r="139" spans="1:10" s="44" customFormat="1" ht="199.5" hidden="1" customHeight="1" x14ac:dyDescent="0.65">
      <c r="A139" s="178" t="s">
        <v>207</v>
      </c>
      <c r="B139" s="156" t="s">
        <v>208</v>
      </c>
      <c r="C139" s="156" t="s">
        <v>33</v>
      </c>
      <c r="D139" s="156" t="s">
        <v>9</v>
      </c>
      <c r="E139" s="431" t="s">
        <v>497</v>
      </c>
      <c r="F139" s="156" t="s">
        <v>496</v>
      </c>
      <c r="G139" s="201">
        <f t="shared" si="6"/>
        <v>0</v>
      </c>
      <c r="H139" s="258">
        <v>0</v>
      </c>
      <c r="I139" s="258">
        <v>0</v>
      </c>
      <c r="J139" s="258">
        <v>0</v>
      </c>
    </row>
    <row r="140" spans="1:10" s="44" customFormat="1" ht="339.75" customHeight="1" x14ac:dyDescent="0.65">
      <c r="A140" s="167" t="s">
        <v>207</v>
      </c>
      <c r="B140" s="156" t="s">
        <v>208</v>
      </c>
      <c r="C140" s="156" t="s">
        <v>33</v>
      </c>
      <c r="D140" s="156" t="s">
        <v>9</v>
      </c>
      <c r="E140" s="436" t="s">
        <v>671</v>
      </c>
      <c r="F140" s="156" t="s">
        <v>670</v>
      </c>
      <c r="G140" s="201">
        <f t="shared" si="6"/>
        <v>741600</v>
      </c>
      <c r="H140" s="258">
        <v>741600</v>
      </c>
      <c r="I140" s="258">
        <v>0</v>
      </c>
      <c r="J140" s="258">
        <v>0</v>
      </c>
    </row>
    <row r="141" spans="1:10" s="44" customFormat="1" ht="280.5" hidden="1" customHeight="1" x14ac:dyDescent="0.65">
      <c r="A141" s="174">
        <v>3116090</v>
      </c>
      <c r="B141" s="259">
        <v>6090</v>
      </c>
      <c r="C141" s="156" t="s">
        <v>428</v>
      </c>
      <c r="D141" s="156" t="s">
        <v>429</v>
      </c>
      <c r="E141" s="431" t="s">
        <v>622</v>
      </c>
      <c r="F141" s="156" t="s">
        <v>619</v>
      </c>
      <c r="G141" s="201">
        <f t="shared" si="6"/>
        <v>0</v>
      </c>
      <c r="H141" s="258">
        <v>0</v>
      </c>
      <c r="I141" s="258">
        <v>0</v>
      </c>
      <c r="J141" s="258">
        <v>0</v>
      </c>
    </row>
    <row r="142" spans="1:10" s="44" customFormat="1" ht="339.75" customHeight="1" x14ac:dyDescent="0.65">
      <c r="A142" s="174">
        <v>3116090</v>
      </c>
      <c r="B142" s="259">
        <v>6090</v>
      </c>
      <c r="C142" s="156" t="s">
        <v>428</v>
      </c>
      <c r="D142" s="156" t="s">
        <v>429</v>
      </c>
      <c r="E142" s="432" t="s">
        <v>685</v>
      </c>
      <c r="F142" s="156" t="s">
        <v>619</v>
      </c>
      <c r="G142" s="201">
        <f t="shared" si="6"/>
        <v>136200</v>
      </c>
      <c r="H142" s="258">
        <f>136200</f>
        <v>136200</v>
      </c>
      <c r="I142" s="258">
        <v>0</v>
      </c>
      <c r="J142" s="258">
        <v>0</v>
      </c>
    </row>
    <row r="143" spans="1:10" s="44" customFormat="1" ht="261.75" hidden="1" customHeight="1" x14ac:dyDescent="0.65">
      <c r="A143" s="157">
        <v>3117210</v>
      </c>
      <c r="B143" s="259">
        <v>7210</v>
      </c>
      <c r="C143" s="173" t="s">
        <v>605</v>
      </c>
      <c r="D143" s="155" t="s">
        <v>606</v>
      </c>
      <c r="E143" s="436" t="s">
        <v>576</v>
      </c>
      <c r="F143" s="156" t="s">
        <v>607</v>
      </c>
      <c r="G143" s="201">
        <f t="shared" si="6"/>
        <v>0</v>
      </c>
      <c r="H143" s="258">
        <v>0</v>
      </c>
      <c r="I143" s="258">
        <v>0</v>
      </c>
      <c r="J143" s="258">
        <v>0</v>
      </c>
    </row>
    <row r="144" spans="1:10" s="44" customFormat="1" ht="366" customHeight="1" x14ac:dyDescent="0.65">
      <c r="A144" s="174">
        <v>3118110</v>
      </c>
      <c r="B144" s="259">
        <v>8110</v>
      </c>
      <c r="C144" s="173" t="s">
        <v>532</v>
      </c>
      <c r="D144" s="259" t="s">
        <v>533</v>
      </c>
      <c r="E144" s="432" t="s">
        <v>685</v>
      </c>
      <c r="F144" s="156" t="s">
        <v>619</v>
      </c>
      <c r="G144" s="201">
        <f t="shared" si="6"/>
        <v>428700</v>
      </c>
      <c r="H144" s="258">
        <v>428700</v>
      </c>
      <c r="I144" s="258">
        <v>0</v>
      </c>
      <c r="J144" s="258">
        <v>0</v>
      </c>
    </row>
    <row r="145" spans="1:10" s="44" customFormat="1" ht="280.5" hidden="1" customHeight="1" x14ac:dyDescent="0.65">
      <c r="A145" s="183" t="s">
        <v>508</v>
      </c>
      <c r="B145" s="172" t="s">
        <v>494</v>
      </c>
      <c r="C145" s="173" t="s">
        <v>669</v>
      </c>
      <c r="D145" s="170" t="s">
        <v>495</v>
      </c>
      <c r="E145" s="431" t="s">
        <v>539</v>
      </c>
      <c r="F145" s="156" t="s">
        <v>475</v>
      </c>
      <c r="G145" s="201">
        <f t="shared" si="6"/>
        <v>0</v>
      </c>
      <c r="H145" s="258">
        <v>0</v>
      </c>
      <c r="I145" s="175">
        <v>0</v>
      </c>
      <c r="J145" s="258">
        <f t="shared" ref="J145:J150" si="7">I145</f>
        <v>0</v>
      </c>
    </row>
    <row r="146" spans="1:10" ht="280.5" hidden="1" customHeight="1" x14ac:dyDescent="0.75">
      <c r="A146" s="178" t="s">
        <v>209</v>
      </c>
      <c r="B146" s="156" t="s">
        <v>210</v>
      </c>
      <c r="C146" s="173" t="s">
        <v>668</v>
      </c>
      <c r="D146" s="156" t="s">
        <v>72</v>
      </c>
      <c r="E146" s="431" t="s">
        <v>539</v>
      </c>
      <c r="F146" s="156" t="s">
        <v>475</v>
      </c>
      <c r="G146" s="201">
        <f t="shared" si="6"/>
        <v>0</v>
      </c>
      <c r="H146" s="258">
        <v>0</v>
      </c>
      <c r="I146" s="258">
        <v>0</v>
      </c>
      <c r="J146" s="258">
        <f t="shared" si="7"/>
        <v>0</v>
      </c>
    </row>
    <row r="147" spans="1:10" ht="280.5" hidden="1" customHeight="1" x14ac:dyDescent="0.75">
      <c r="A147" s="178" t="s">
        <v>209</v>
      </c>
      <c r="B147" s="156" t="s">
        <v>210</v>
      </c>
      <c r="C147" s="173" t="s">
        <v>667</v>
      </c>
      <c r="D147" s="156" t="s">
        <v>72</v>
      </c>
      <c r="E147" s="431" t="s">
        <v>469</v>
      </c>
      <c r="F147" s="156" t="s">
        <v>470</v>
      </c>
      <c r="G147" s="201">
        <f t="shared" si="6"/>
        <v>0</v>
      </c>
      <c r="H147" s="258">
        <v>0</v>
      </c>
      <c r="I147" s="258">
        <v>0</v>
      </c>
      <c r="J147" s="258">
        <f t="shared" si="7"/>
        <v>0</v>
      </c>
    </row>
    <row r="148" spans="1:10" ht="280.5" hidden="1" customHeight="1" x14ac:dyDescent="0.75">
      <c r="A148" s="178" t="s">
        <v>209</v>
      </c>
      <c r="B148" s="156" t="s">
        <v>210</v>
      </c>
      <c r="C148" s="173" t="s">
        <v>666</v>
      </c>
      <c r="D148" s="156" t="s">
        <v>72</v>
      </c>
      <c r="E148" s="431" t="s">
        <v>498</v>
      </c>
      <c r="F148" s="156" t="s">
        <v>499</v>
      </c>
      <c r="G148" s="201">
        <f t="shared" si="6"/>
        <v>0</v>
      </c>
      <c r="H148" s="258">
        <v>0</v>
      </c>
      <c r="I148" s="258">
        <f>299950-14850-127315-157785</f>
        <v>0</v>
      </c>
      <c r="J148" s="258">
        <f t="shared" si="7"/>
        <v>0</v>
      </c>
    </row>
    <row r="149" spans="1:10" ht="280.5" hidden="1" customHeight="1" x14ac:dyDescent="0.75">
      <c r="A149" s="176">
        <v>3117330</v>
      </c>
      <c r="B149" s="259">
        <v>7330</v>
      </c>
      <c r="C149" s="173" t="s">
        <v>665</v>
      </c>
      <c r="D149" s="155" t="s">
        <v>544</v>
      </c>
      <c r="E149" s="431" t="s">
        <v>576</v>
      </c>
      <c r="F149" s="156" t="s">
        <v>577</v>
      </c>
      <c r="G149" s="201">
        <f t="shared" ref="G149:G164" si="8">H149+I149</f>
        <v>0</v>
      </c>
      <c r="H149" s="258">
        <v>0</v>
      </c>
      <c r="I149" s="258">
        <v>0</v>
      </c>
      <c r="J149" s="258">
        <f t="shared" si="7"/>
        <v>0</v>
      </c>
    </row>
    <row r="150" spans="1:10" ht="268.5" hidden="1" customHeight="1" x14ac:dyDescent="0.75">
      <c r="A150" s="183" t="s">
        <v>508</v>
      </c>
      <c r="B150" s="172" t="s">
        <v>494</v>
      </c>
      <c r="C150" s="173" t="s">
        <v>664</v>
      </c>
      <c r="D150" s="170" t="s">
        <v>495</v>
      </c>
      <c r="E150" s="431" t="s">
        <v>539</v>
      </c>
      <c r="F150" s="156" t="s">
        <v>550</v>
      </c>
      <c r="G150" s="201">
        <f t="shared" si="8"/>
        <v>0</v>
      </c>
      <c r="H150" s="258">
        <v>0</v>
      </c>
      <c r="I150" s="258">
        <f>160793.4+32159-160793.4-32159</f>
        <v>0</v>
      </c>
      <c r="J150" s="258">
        <f t="shared" si="7"/>
        <v>0</v>
      </c>
    </row>
    <row r="151" spans="1:10" ht="268.5" hidden="1" customHeight="1" x14ac:dyDescent="0.75">
      <c r="A151" s="190" t="s">
        <v>209</v>
      </c>
      <c r="B151" s="156" t="s">
        <v>210</v>
      </c>
      <c r="C151" s="173" t="s">
        <v>663</v>
      </c>
      <c r="D151" s="155" t="s">
        <v>72</v>
      </c>
      <c r="E151" s="431" t="s">
        <v>539</v>
      </c>
      <c r="F151" s="156" t="s">
        <v>550</v>
      </c>
      <c r="G151" s="201">
        <f t="shared" si="8"/>
        <v>0</v>
      </c>
      <c r="H151" s="258">
        <v>0</v>
      </c>
      <c r="I151" s="258">
        <f>J151</f>
        <v>0</v>
      </c>
      <c r="J151" s="258">
        <v>0</v>
      </c>
    </row>
    <row r="152" spans="1:10" ht="293.25" hidden="1" customHeight="1" x14ac:dyDescent="0.75">
      <c r="A152" s="178" t="s">
        <v>211</v>
      </c>
      <c r="B152" s="156" t="s">
        <v>212</v>
      </c>
      <c r="C152" s="173" t="s">
        <v>662</v>
      </c>
      <c r="D152" s="156" t="s">
        <v>147</v>
      </c>
      <c r="E152" s="431" t="s">
        <v>539</v>
      </c>
      <c r="F152" s="156" t="s">
        <v>550</v>
      </c>
      <c r="G152" s="201">
        <f t="shared" si="8"/>
        <v>0</v>
      </c>
      <c r="H152" s="258">
        <v>0</v>
      </c>
      <c r="I152" s="258">
        <f>J152</f>
        <v>0</v>
      </c>
      <c r="J152" s="258">
        <v>0</v>
      </c>
    </row>
    <row r="153" spans="1:10" ht="280.5" hidden="1" customHeight="1" x14ac:dyDescent="0.75">
      <c r="A153" s="178" t="s">
        <v>213</v>
      </c>
      <c r="B153" s="156" t="s">
        <v>160</v>
      </c>
      <c r="C153" s="173" t="s">
        <v>661</v>
      </c>
      <c r="D153" s="156" t="s">
        <v>161</v>
      </c>
      <c r="E153" s="431" t="s">
        <v>469</v>
      </c>
      <c r="F153" s="156" t="s">
        <v>470</v>
      </c>
      <c r="G153" s="201">
        <f t="shared" si="8"/>
        <v>0</v>
      </c>
      <c r="H153" s="258">
        <v>0</v>
      </c>
      <c r="I153" s="258">
        <v>0</v>
      </c>
      <c r="J153" s="258">
        <v>0</v>
      </c>
    </row>
    <row r="154" spans="1:10" ht="233.25" customHeight="1" x14ac:dyDescent="0.75">
      <c r="A154" s="174">
        <v>3118240</v>
      </c>
      <c r="B154" s="259">
        <v>8240</v>
      </c>
      <c r="C154" s="173" t="s">
        <v>505</v>
      </c>
      <c r="D154" s="156" t="s">
        <v>506</v>
      </c>
      <c r="E154" s="431" t="s">
        <v>692</v>
      </c>
      <c r="F154" s="156" t="s">
        <v>619</v>
      </c>
      <c r="G154" s="201">
        <f t="shared" si="8"/>
        <v>1955400</v>
      </c>
      <c r="H154" s="258">
        <v>1955400</v>
      </c>
      <c r="I154" s="258">
        <v>0</v>
      </c>
      <c r="J154" s="258">
        <v>0</v>
      </c>
    </row>
    <row r="155" spans="1:10" ht="136.5" customHeight="1" x14ac:dyDescent="0.75">
      <c r="A155" s="169" t="s">
        <v>214</v>
      </c>
      <c r="B155" s="159" t="s">
        <v>154</v>
      </c>
      <c r="C155" s="159" t="s">
        <v>154</v>
      </c>
      <c r="D155" s="159" t="s">
        <v>215</v>
      </c>
      <c r="E155" s="435" t="s">
        <v>154</v>
      </c>
      <c r="F155" s="159" t="s">
        <v>154</v>
      </c>
      <c r="G155" s="200">
        <f t="shared" si="8"/>
        <v>12674400</v>
      </c>
      <c r="H155" s="158">
        <f>H156+H159+H161+H157+H158+H160</f>
        <v>12674400</v>
      </c>
      <c r="I155" s="158">
        <f>I156+I159+I161+I157+I158+I160</f>
        <v>0</v>
      </c>
      <c r="J155" s="158">
        <f>J156+J159+J161+J157+J158+J160</f>
        <v>0</v>
      </c>
    </row>
    <row r="156" spans="1:10" ht="345" hidden="1" customHeight="1" x14ac:dyDescent="0.75">
      <c r="A156" s="167" t="s">
        <v>217</v>
      </c>
      <c r="B156" s="156" t="s">
        <v>76</v>
      </c>
      <c r="C156" s="156" t="s">
        <v>21</v>
      </c>
      <c r="D156" s="156" t="s">
        <v>388</v>
      </c>
      <c r="E156" s="431" t="s">
        <v>620</v>
      </c>
      <c r="F156" s="156" t="s">
        <v>619</v>
      </c>
      <c r="G156" s="201">
        <f t="shared" si="8"/>
        <v>0</v>
      </c>
      <c r="H156" s="258"/>
      <c r="I156" s="258">
        <f>J156</f>
        <v>0</v>
      </c>
      <c r="J156" s="258">
        <v>0</v>
      </c>
    </row>
    <row r="157" spans="1:10" ht="278.25" customHeight="1" x14ac:dyDescent="0.75">
      <c r="A157" s="156" t="s">
        <v>460</v>
      </c>
      <c r="B157" s="156" t="s">
        <v>210</v>
      </c>
      <c r="C157" s="156" t="s">
        <v>37</v>
      </c>
      <c r="D157" s="155" t="s">
        <v>72</v>
      </c>
      <c r="E157" s="431" t="s">
        <v>660</v>
      </c>
      <c r="F157" s="156" t="s">
        <v>619</v>
      </c>
      <c r="G157" s="201">
        <f t="shared" si="8"/>
        <v>12477885</v>
      </c>
      <c r="H157" s="165">
        <f>12477885</f>
        <v>12477885</v>
      </c>
      <c r="I157" s="258">
        <v>0</v>
      </c>
      <c r="J157" s="258">
        <v>0</v>
      </c>
    </row>
    <row r="158" spans="1:10" ht="209.25" hidden="1" customHeight="1" x14ac:dyDescent="0.75">
      <c r="A158" s="168" t="s">
        <v>526</v>
      </c>
      <c r="B158" s="156" t="s">
        <v>160</v>
      </c>
      <c r="C158" s="156" t="s">
        <v>37</v>
      </c>
      <c r="D158" s="156" t="s">
        <v>161</v>
      </c>
      <c r="E158" s="436" t="s">
        <v>621</v>
      </c>
      <c r="F158" s="156" t="s">
        <v>619</v>
      </c>
      <c r="G158" s="201">
        <f t="shared" si="8"/>
        <v>0</v>
      </c>
      <c r="H158" s="258"/>
      <c r="I158" s="258">
        <f>J158</f>
        <v>0</v>
      </c>
      <c r="J158" s="258">
        <v>0</v>
      </c>
    </row>
    <row r="159" spans="1:10" ht="357" hidden="1" customHeight="1" x14ac:dyDescent="0.75">
      <c r="A159" s="167" t="s">
        <v>218</v>
      </c>
      <c r="B159" s="156" t="s">
        <v>127</v>
      </c>
      <c r="C159" s="156" t="s">
        <v>125</v>
      </c>
      <c r="D159" s="156" t="s">
        <v>126</v>
      </c>
      <c r="E159" s="436" t="s">
        <v>621</v>
      </c>
      <c r="F159" s="156" t="s">
        <v>619</v>
      </c>
      <c r="G159" s="201">
        <f t="shared" si="8"/>
        <v>0</v>
      </c>
      <c r="H159" s="165"/>
      <c r="I159" s="258">
        <v>0</v>
      </c>
      <c r="J159" s="258">
        <v>0</v>
      </c>
    </row>
    <row r="160" spans="1:10" ht="250.5" hidden="1" customHeight="1" x14ac:dyDescent="0.75">
      <c r="A160" s="344">
        <v>3719150</v>
      </c>
      <c r="B160" s="163">
        <v>9150</v>
      </c>
      <c r="C160" s="162" t="s">
        <v>39</v>
      </c>
      <c r="D160" s="164" t="s">
        <v>520</v>
      </c>
      <c r="E160" s="431" t="s">
        <v>620</v>
      </c>
      <c r="F160" s="156" t="s">
        <v>619</v>
      </c>
      <c r="G160" s="201">
        <f t="shared" si="8"/>
        <v>0</v>
      </c>
      <c r="H160" s="258">
        <v>0</v>
      </c>
      <c r="I160" s="258">
        <v>0</v>
      </c>
      <c r="J160" s="258">
        <v>0</v>
      </c>
    </row>
    <row r="161" spans="1:14" ht="264" customHeight="1" x14ac:dyDescent="0.75">
      <c r="A161" s="344">
        <v>3719770</v>
      </c>
      <c r="B161" s="163">
        <v>9770</v>
      </c>
      <c r="C161" s="162" t="s">
        <v>39</v>
      </c>
      <c r="D161" s="161" t="s">
        <v>14</v>
      </c>
      <c r="E161" s="431" t="s">
        <v>660</v>
      </c>
      <c r="F161" s="156" t="s">
        <v>619</v>
      </c>
      <c r="G161" s="201">
        <f t="shared" si="8"/>
        <v>196515</v>
      </c>
      <c r="H161" s="258">
        <f>196515</f>
        <v>196515</v>
      </c>
      <c r="I161" s="258">
        <v>0</v>
      </c>
      <c r="J161" s="258">
        <v>0</v>
      </c>
    </row>
    <row r="162" spans="1:14" ht="185.25" customHeight="1" x14ac:dyDescent="0.75">
      <c r="A162" s="205">
        <v>5000000</v>
      </c>
      <c r="B162" s="159" t="s">
        <v>154</v>
      </c>
      <c r="C162" s="159" t="s">
        <v>154</v>
      </c>
      <c r="D162" s="160" t="s">
        <v>529</v>
      </c>
      <c r="E162" s="435"/>
      <c r="F162" s="159"/>
      <c r="G162" s="200">
        <f>H162+I162</f>
        <v>94600</v>
      </c>
      <c r="H162" s="158">
        <f>H163+H164</f>
        <v>94600</v>
      </c>
      <c r="I162" s="158">
        <f>I163+I164</f>
        <v>0</v>
      </c>
      <c r="J162" s="158">
        <f>J163+J164</f>
        <v>0</v>
      </c>
    </row>
    <row r="163" spans="1:14" ht="252.75" hidden="1" customHeight="1" x14ac:dyDescent="0.75">
      <c r="A163" s="259">
        <v>5010160</v>
      </c>
      <c r="B163" s="156" t="s">
        <v>76</v>
      </c>
      <c r="C163" s="156" t="s">
        <v>21</v>
      </c>
      <c r="D163" s="155" t="s">
        <v>388</v>
      </c>
      <c r="E163" s="431" t="s">
        <v>660</v>
      </c>
      <c r="F163" s="156" t="s">
        <v>619</v>
      </c>
      <c r="G163" s="201">
        <f t="shared" si="8"/>
        <v>0</v>
      </c>
      <c r="H163" s="258">
        <v>0</v>
      </c>
      <c r="I163" s="258">
        <v>0</v>
      </c>
      <c r="J163" s="258">
        <v>0</v>
      </c>
    </row>
    <row r="164" spans="1:14" s="44" customFormat="1" ht="280.5" customHeight="1" x14ac:dyDescent="0.65">
      <c r="A164" s="174">
        <v>3116090</v>
      </c>
      <c r="B164" s="259">
        <v>6090</v>
      </c>
      <c r="C164" s="156" t="s">
        <v>428</v>
      </c>
      <c r="D164" s="156" t="s">
        <v>429</v>
      </c>
      <c r="E164" s="431" t="s">
        <v>660</v>
      </c>
      <c r="F164" s="156" t="s">
        <v>619</v>
      </c>
      <c r="G164" s="201">
        <f t="shared" si="8"/>
        <v>94600</v>
      </c>
      <c r="H164" s="258">
        <f>94600</f>
        <v>94600</v>
      </c>
      <c r="I164" s="258">
        <v>0</v>
      </c>
      <c r="J164" s="258">
        <v>0</v>
      </c>
    </row>
    <row r="165" spans="1:14" ht="102" customHeight="1" x14ac:dyDescent="0.75">
      <c r="A165" s="153" t="s">
        <v>219</v>
      </c>
      <c r="B165" s="153" t="s">
        <v>219</v>
      </c>
      <c r="C165" s="153" t="s">
        <v>219</v>
      </c>
      <c r="D165" s="347" t="s">
        <v>112</v>
      </c>
      <c r="E165" s="347" t="s">
        <v>219</v>
      </c>
      <c r="F165" s="347" t="s">
        <v>219</v>
      </c>
      <c r="G165" s="152">
        <f>H165+I165</f>
        <v>44439325</v>
      </c>
      <c r="H165" s="151">
        <f>H14+H39+H65+H76+H100+H110+H130+H155+H162</f>
        <v>44439325</v>
      </c>
      <c r="I165" s="151">
        <f>I14+I39+I65+I76+I100+I110+I130+I155+I162</f>
        <v>0</v>
      </c>
      <c r="J165" s="151">
        <f>J14+J39+J65+J76+J100+J110+J130+J155+J162</f>
        <v>0</v>
      </c>
    </row>
    <row r="167" spans="1:14" s="330" customFormat="1" ht="113.25" customHeight="1" x14ac:dyDescent="0.2">
      <c r="A167" s="416" t="s">
        <v>628</v>
      </c>
      <c r="B167" s="417"/>
      <c r="C167" s="417"/>
      <c r="D167" s="417"/>
      <c r="E167" s="417"/>
      <c r="F167" s="333"/>
      <c r="G167" s="333"/>
      <c r="H167" s="333" t="s">
        <v>626</v>
      </c>
      <c r="I167" s="333"/>
      <c r="J167" s="333"/>
      <c r="K167" s="333"/>
      <c r="L167" s="331" t="s">
        <v>527</v>
      </c>
      <c r="M167" s="332"/>
      <c r="N167" s="331"/>
    </row>
    <row r="169" spans="1:14" x14ac:dyDescent="0.75">
      <c r="G169" s="49"/>
      <c r="I169" s="46"/>
      <c r="J169" s="46"/>
    </row>
    <row r="171" spans="1:14" x14ac:dyDescent="0.75">
      <c r="I171" s="46">
        <f>I165-J165</f>
        <v>0</v>
      </c>
      <c r="J171" s="46">
        <f>J165-'Додаток №3'!K137</f>
        <v>0</v>
      </c>
    </row>
  </sheetData>
  <mergeCells count="21">
    <mergeCell ref="H11:H12"/>
    <mergeCell ref="I11:J11"/>
    <mergeCell ref="F29:F30"/>
    <mergeCell ref="A7:J7"/>
    <mergeCell ref="A11:A12"/>
    <mergeCell ref="B11:B12"/>
    <mergeCell ref="C11:C12"/>
    <mergeCell ref="D11:D12"/>
    <mergeCell ref="E11:E12"/>
    <mergeCell ref="F11:F12"/>
    <mergeCell ref="G11:G12"/>
    <mergeCell ref="A167:E167"/>
    <mergeCell ref="G29:G30"/>
    <mergeCell ref="H29:H30"/>
    <mergeCell ref="I29:I30"/>
    <mergeCell ref="J29:J30"/>
    <mergeCell ref="A29:A30"/>
    <mergeCell ref="B29:B30"/>
    <mergeCell ref="C29:C30"/>
    <mergeCell ref="D29:D30"/>
    <mergeCell ref="E29:E30"/>
  </mergeCells>
  <pageMargins left="1.1811023622047245" right="0.39370078740157483" top="0.78740157480314965" bottom="0.78740157480314965" header="0" footer="0"/>
  <pageSetup paperSize="9" scale="12" fitToHeight="7" orientation="landscape" r:id="rId1"/>
  <headerFooter alignWithMargins="0"/>
  <rowBreaks count="2" manualBreakCount="2">
    <brk id="97" max="9" man="1"/>
    <brk id="114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Додаток №1</vt:lpstr>
      <vt:lpstr>Додаток №2</vt:lpstr>
      <vt:lpstr>Додаток №3</vt:lpstr>
      <vt:lpstr>Додаток №4</vt:lpstr>
      <vt:lpstr>Додаток №5</vt:lpstr>
      <vt:lpstr>'Додаток №1'!Заголовки_для_печати</vt:lpstr>
      <vt:lpstr>'Додаток №2'!Заголовки_для_печати</vt:lpstr>
      <vt:lpstr>'Додаток №3'!Заголовки_для_печати</vt:lpstr>
      <vt:lpstr>'Додаток №4'!Заголовки_для_печати</vt:lpstr>
      <vt:lpstr>'Додаток №5'!Заголовки_для_печати</vt:lpstr>
      <vt:lpstr>'Додаток №1'!Область_печати</vt:lpstr>
      <vt:lpstr>'Додаток №2'!Область_печати</vt:lpstr>
      <vt:lpstr>'Додаток №3'!Область_печати</vt:lpstr>
      <vt:lpstr>'Додаток №4'!Область_печати</vt:lpstr>
      <vt:lpstr>'Додаток №5'!Область_печати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</cp:lastModifiedBy>
  <cp:lastPrinted>2024-10-22T13:33:32Z</cp:lastPrinted>
  <dcterms:created xsi:type="dcterms:W3CDTF">1996-10-08T23:32:33Z</dcterms:created>
  <dcterms:modified xsi:type="dcterms:W3CDTF">2024-12-09T11:07:54Z</dcterms:modified>
</cp:coreProperties>
</file>